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8520" activeTab="2"/>
  </bookViews>
  <sheets>
    <sheet name="Infrastructura th" sheetId="1" r:id="rId1"/>
    <sheet name="Agric si dezv rurala" sheetId="2" r:id="rId2"/>
    <sheet name="Turism" sheetId="3" r:id="rId3"/>
    <sheet name="Mediu" sheetId="4" r:id="rId4"/>
    <sheet name="Resurse umane" sheetId="5" r:id="rId5"/>
    <sheet name="Educatie, Cercet, cult si sport" sheetId="6" r:id="rId6"/>
    <sheet name="Ind si servicii" sheetId="7" r:id="rId7"/>
  </sheets>
  <definedNames/>
  <calcPr fullCalcOnLoad="1"/>
</workbook>
</file>

<file path=xl/sharedStrings.xml><?xml version="1.0" encoding="utf-8"?>
<sst xmlns="http://schemas.openxmlformats.org/spreadsheetml/2006/main" count="1675" uniqueCount="1013">
  <si>
    <t>Realizarea unei campanii de sensibilizare la nivelul intreprinderilor privind structurile moderne de infrastructura de afaceri tip incubator, centru de afaceri, etc.</t>
  </si>
  <si>
    <t>Extinderea zonei industriale existente – Pucioasa</t>
  </si>
  <si>
    <t>-</t>
  </si>
  <si>
    <t>Centru de Afaceri in zona Boanga (27 ha) - Gaesti;</t>
  </si>
  <si>
    <t>Centru de Afaceri in zona Vaideasca (41 ha) - Gaesti</t>
  </si>
  <si>
    <t>Glodeni</t>
  </si>
  <si>
    <t>Bezdead</t>
  </si>
  <si>
    <t>Manesti</t>
  </si>
  <si>
    <t>Voinesti</t>
  </si>
  <si>
    <r>
      <t xml:space="preserve">Realizarea unui studiu privind reorganizarea a 8 -10 Camine Culturale in </t>
    </r>
    <r>
      <rPr>
        <b/>
        <sz val="10"/>
        <color indexed="8"/>
        <rFont val="Arial"/>
        <family val="2"/>
      </rPr>
      <t>Centre Culturale</t>
    </r>
  </si>
  <si>
    <r>
      <t xml:space="preserve">Infiintarea unuia sau mai multor </t>
    </r>
    <r>
      <rPr>
        <b/>
        <sz val="10"/>
        <color indexed="8"/>
        <rFont val="Arial"/>
        <family val="2"/>
      </rPr>
      <t>Centre Culturale</t>
    </r>
    <r>
      <rPr>
        <sz val="10"/>
        <color indexed="8"/>
        <rFont val="Arial"/>
        <family val="2"/>
      </rPr>
      <t xml:space="preserve"> pilot</t>
    </r>
  </si>
  <si>
    <t>Odobesti</t>
  </si>
  <si>
    <t>Reamenajarea si dotarea Muzeului Tiparului si al Cartii Vechi Romanesti  - Targoviste</t>
  </si>
  <si>
    <t>Razvad</t>
  </si>
  <si>
    <t>Malu cu Flori</t>
  </si>
  <si>
    <t>Corbii Mari</t>
  </si>
  <si>
    <t>Selaru</t>
  </si>
  <si>
    <t>Matasaru</t>
  </si>
  <si>
    <t>Vulcana Bai</t>
  </si>
  <si>
    <t>Produlesti</t>
  </si>
  <si>
    <t>Doicesti'</t>
  </si>
  <si>
    <t>Gura Foii</t>
  </si>
  <si>
    <t>Mogosani</t>
  </si>
  <si>
    <t>Valeni Dambovita</t>
  </si>
  <si>
    <t>Visinesti</t>
  </si>
  <si>
    <t>Petresti</t>
  </si>
  <si>
    <t>Barbuletu</t>
  </si>
  <si>
    <t>Pucheni</t>
  </si>
  <si>
    <t>Poiana</t>
  </si>
  <si>
    <t>Iedera</t>
  </si>
  <si>
    <t>Tatarani</t>
  </si>
  <si>
    <t>Vladeni</t>
  </si>
  <si>
    <t>Rascaieti</t>
  </si>
  <si>
    <t>Lucieni</t>
  </si>
  <si>
    <t>Pietrosita</t>
  </si>
  <si>
    <t>Motaieni</t>
  </si>
  <si>
    <t>Reparatii gradinita – Comuna Moroieni</t>
  </si>
  <si>
    <t>INDUSTRIE SI SERVICII</t>
  </si>
  <si>
    <t>Valoare estimata</t>
  </si>
  <si>
    <t>(Euro)</t>
  </si>
  <si>
    <t>Modernizarea si consolidarea DJ 710A in vederea clasificarii ca drum national</t>
  </si>
  <si>
    <t>Modernizarea si consolidarea DJ 720 Razvad – Moreni in vederea clasificarii ca drum national</t>
  </si>
  <si>
    <t>Modernizarea si consolidarea DC 151 Tartasesti – intersectia cu DJ601A, in vederea clasificarii ca drum judetean, adaugat la DJ 701B</t>
  </si>
  <si>
    <t>. Modernizarea si consolidarea DC 25A in comuna nou infiintata Vladeni, in vederea clasificarii ca drum judetean, pentru a asigura accesul la resedinta de comuna</t>
  </si>
  <si>
    <t>Modernizarea si consolidarea Dc Sanatoriul Moroeni - Pestera in vederea clasificarii ca drum judetean, adaugat la DJ 714</t>
  </si>
  <si>
    <t>Modernizarea si consolidarea DC 136A Branesti – Pucioasa, in vederea clasificarii ca drum judetean</t>
  </si>
  <si>
    <t>Modernizarea si consolidarea DC 7 Visinesti – Provita, in vederea clasificarii ca drum judetean</t>
  </si>
  <si>
    <t>Modernizarea si consolidarea DC 134 si DC 122 si construirea unui drum nou de legatura intre cele doua DC, in vederea clasificarii ca drum judetean intre Pucheni si Runcu</t>
  </si>
  <si>
    <t>Modernizarea si consolidarea DC 132 in vederea clasificarii ca drum judetean, adaugat la DJ 712A</t>
  </si>
  <si>
    <t>Construirea unui drum nou de legatura Glodeni – Ocnita care prelungeste DJ 716 pana la DJ 720C si clasificarea acestuia ca drum judetean</t>
  </si>
  <si>
    <t>Reabilitarea DN 72 pe sectorul cuprins intre Razvad si limita judetului Prahova pentru asigurarea legaturii cu viitoarea autostrada Bucuresti - Brasov</t>
  </si>
  <si>
    <t>Reabilitare 19 drumuri judetene pe sectoarele cu stare de viabilitate rea, cu o lungime totala de aprox. 87,0 km</t>
  </si>
  <si>
    <t>Reabilitarea a 14 poduri pe drumuri judetene, aflate in stare rea de viabilitate</t>
  </si>
  <si>
    <t>Reabilitarea a 24 poduri pe drumuri judetene, aflate in stare medie de viabilitate (etapa de perspectiva)</t>
  </si>
  <si>
    <t>Reabilitarea drumurilor comunale de pamant pe o lungime totala de cca. 86 km</t>
  </si>
  <si>
    <t>Reabilitarea drumurilor comunale impietruite pe o lungime totala de cca. 200 km</t>
  </si>
  <si>
    <t>Reabilitarea drumurilor comunale impietruite pe o lungime totala de cca. 227 km (etapa II)</t>
  </si>
  <si>
    <t>Reabilitarea a 15 poduri pe drumuri comunale, aflate in stare rea de viabilitate</t>
  </si>
  <si>
    <t>Reabilitarea a 33 poduri pe drumuri comunale, aflate in stare medie de viabilitate (etapa II)</t>
  </si>
  <si>
    <t>Drum expres nou de legatura intre unitatile administative din jurul municipiului Targoviste, cu lungime de aprox. 45,0 km si 8 poduri/pasaje noi</t>
  </si>
  <si>
    <t>Reabilitare DN 71 intre Targoviste si limita judetului Prahova (cota 1000)</t>
  </si>
  <si>
    <t>Reabilitarea DN 72 intre Targoviste si Gaesti – Coridorul IV</t>
  </si>
  <si>
    <t>Reabilitarea si redimensionarea DN 71 Bucuresti – Targosviste pe tronsonul Tartasesti - Targoviste</t>
  </si>
  <si>
    <t>Reabilitarea DN 72A Targoviste – Campulung pe tronsonul Targoviste – Malu cu Flori (limita judet Arges)</t>
  </si>
  <si>
    <t>Modernizare (asfaltare) strazi in comuna Aninoasa si reabilitare drum local de acces la manastirea Dealu</t>
  </si>
  <si>
    <t>Reabilitare strazi orasenesti si parcaje in cartierele de locuinte existente in municipiul Targoviste (11,0 km)</t>
  </si>
  <si>
    <t>Constructie strazi orasenesti si parcaje in cartierele rezidentiale noi, prevazute in municipiul Targoviste (36,0 km)</t>
  </si>
  <si>
    <t>Constructie/reabilitare strazi orasenesti si parcaje in zonele propuse pentru amenajare/reabilitare parcuri, zone pentru agrement in municipiul Targoviste (9,5 km)</t>
  </si>
  <si>
    <t>Reabilitare strazi orasenesti si parcaje in zonele propuse pentru reconversie industriala in municipiul Targoviste (20,0 km)</t>
  </si>
  <si>
    <t>Reabilitarea  podului peste Ialomita de la Teis</t>
  </si>
  <si>
    <t>Reabilitarea podului peste Ialomita de la Valea Voievozilor</t>
  </si>
  <si>
    <t>Reabilitarea podului Mihai Bravu</t>
  </si>
  <si>
    <t>Reabilitarea pasajului superior Gara Targoviste Sud</t>
  </si>
  <si>
    <t>Reabilitarea pasajului superior Gara Targoviste Sud (Combinat)</t>
  </si>
  <si>
    <t>Reabilitare strazi orasenesti si amenajare parcaje in municipiul Moreni</t>
  </si>
  <si>
    <t>Reabilitare strazi orasenesti si amenajare parcaje in 5 orase</t>
  </si>
  <si>
    <t>Reabilitare strazi si amenajare parcaje in localitatile rurale</t>
  </si>
  <si>
    <t>Constructie strazi si parcaje in zona viitoarei statiuni Pestera-Padina (12 km strazi)</t>
  </si>
  <si>
    <t>Constructie strazi si parcaje in microstatiunile Zanoaga-Bolboci si Leaota</t>
  </si>
  <si>
    <t>Constructie parcaje subterane si supraterane in municipiul Targoviste</t>
  </si>
  <si>
    <t>Strazi in cartierul Sagricom</t>
  </si>
  <si>
    <t>Refacere suprafata carosabila pe strazile din municipiul Targoviste</t>
  </si>
  <si>
    <t>Amenajare piste pentru ciclisti in municipiul Targoviste</t>
  </si>
  <si>
    <t>Constructie piste pentru ciclisti spre zonele de agrement si de interes turistic din vecinatatea municipiului Targoviste (inclusiv spre manastirea Dealu)</t>
  </si>
  <si>
    <t>Amenajare pista pentru ciclisti intre Targoviste si Pucioasa</t>
  </si>
  <si>
    <t>Amenajare pista pentru ciclisti intre Pucioasa si Vulcana Bai</t>
  </si>
  <si>
    <t>Reabilitare autogara in Municipiul Targoviste</t>
  </si>
  <si>
    <t>Reabilitare statii pentru calatori</t>
  </si>
  <si>
    <t>Modernizare si completare parc auto pentru transport public de calatori in conditii ecologice in Municipiul Targoviste</t>
  </si>
  <si>
    <t>Alimentarea cu gaze naturale</t>
  </si>
  <si>
    <t>Alimentarea cu gaze naturale a zonei de nord – vest a judeţului, pe valea Dâmboviţei : localităţile Măneşti, Tătărani, Cândeşti, Malu cu Flori, Văleni – Dâmboviţa, Pucheni</t>
  </si>
  <si>
    <t>Alimentarea cu gaze naturale a zonei de nord – vest a judeţului, pe valea Râului Alb : Pietrari, Bărbuleţu, Râu Alb</t>
  </si>
  <si>
    <t>Punct de informare turistică la Pucioasa</t>
  </si>
  <si>
    <t>Amenajare trasee pentru mountain-bike şi centru de pregătire</t>
  </si>
  <si>
    <t>Reabilitarea şi modernizarea cabanei Scropoasa în vederea reintroducerii acesteia în circuitul turistic</t>
  </si>
  <si>
    <t>Renovarea şi restaurarea bisericii Sf. Nicolae Androneşti– Municipiul Targoviste</t>
  </si>
  <si>
    <t>Renovarea şi restaurarea bisericii Sf. Voievozi– Municipiul Targoviste</t>
  </si>
  <si>
    <t>Renovare biserica Buna Vestire– Municipiul Targoviste</t>
  </si>
  <si>
    <t>Centru pentru revitalizarea mestesugurilor pentru prelucrarea lemnului (Runcu, Brebu, Candesti, Ludesti)</t>
  </si>
  <si>
    <t>Construirea unor pavilioane de recreere în arii protejate pentru practicarea turismului ecologic</t>
  </si>
  <si>
    <t>Centru pentru practicarea sporturilor extreme (deltaplan, parapantă)</t>
  </si>
  <si>
    <t>Modernizarea Cabanei Padina în vederea creşterii gradului de confort şi a calităţii serviciilor</t>
  </si>
  <si>
    <t>Amenajare parcuri publice în oraşul Pucioasa</t>
  </si>
  <si>
    <t>Amenajare plaja pe raul Arges in Comuna Potlogi</t>
  </si>
  <si>
    <t>Centru pentru revitalizarea mestesugurilor pentru olarit (Dragoesti si Pamanteni)</t>
  </si>
  <si>
    <t>Zone de agrement pentru valorificarea potentialului lacustru si forestier Butimanu</t>
  </si>
  <si>
    <t>Marcarea limitelor şi refacerea panourilor şi indicatoarelor pentru zonele strict protejate</t>
  </si>
  <si>
    <t>Realizarea unui muzeu al satului in comuna Vacaresti pentru conservarea obiceiurilor si traditiilor locale</t>
  </si>
  <si>
    <t>Restructurarea si valorificarea Patrimoniului prin „Eco-muzeu Cobia”</t>
  </si>
  <si>
    <t>Amenajare zona turistica Toculesti pe teritoriul Comunei Vulcana Pandele</t>
  </si>
  <si>
    <t>Amenajare zona turistica Malul de Rasura (Comuna Bezdead)</t>
  </si>
  <si>
    <t>Amenajare zona de agrement pe malul drept al Dâmboviţei în comuna Lucieni</t>
  </si>
  <si>
    <t>Zone de agrement pentru valorificarea potentialului lacustru la Cornesti</t>
  </si>
  <si>
    <t>Zona de agrement Poiana lui Soloman (com. Glodeni)</t>
  </si>
  <si>
    <t>Zona de agrement Ruda (com. Iedera)</t>
  </si>
  <si>
    <t>Reabilitarea mănăstirii Bunea</t>
  </si>
  <si>
    <t>Reabilitarea ansamblului arhitectural Curtea Văcăreştilor</t>
  </si>
  <si>
    <t>Construcţia unor observatoare de păsări în zonele de pasaj a acestora in lunca mijlocie a Argeşului</t>
  </si>
  <si>
    <t>Amenajări pentru integrarea în circuite turistice a rezervaţiei de zimbri de la Bucşani</t>
  </si>
  <si>
    <t>Organizarea de targuri periodice cu specific la Potlogi, Razvad-Gorgota, Produlesti, Fieni</t>
  </si>
  <si>
    <t>Reabilitarea şi  modernizarea cabanei Leaota în vederea reintroducerii în acesteia în circuitul turistic</t>
  </si>
  <si>
    <t>Amenejarea rezervatiei de narcise de la Visina – Petresti si organizarea de manifestari cu specific ecoturistic</t>
  </si>
  <si>
    <t>Circuitul turistic al ctitoriilor domneşti: mănăstirile Dealu, Viforâta, Gorgota</t>
  </si>
  <si>
    <t>Amenajarea de reţele de adăposturi pentru ecoturism</t>
  </si>
  <si>
    <t>Construirea unui refugiu în zona înaltă a masivului Bucegi</t>
  </si>
  <si>
    <t>Integrarea obiectivelor de interes turistic in circuitele turistice nationale si internationale</t>
  </si>
  <si>
    <t>Integrarea ansamblului Potlogi în circuite turistice ale zonei de nord a capitalei</t>
  </si>
  <si>
    <t>Refacerea marcajelor pe trasee turistice montane</t>
  </si>
  <si>
    <t>Realizarea unui site de promovare a ofertei turistice a judetului</t>
  </si>
  <si>
    <t>Reabilitarea captărilor şi a aducţiunilor de ape minerale precum şi a bazelor de tratament în oraşul Pucioasa</t>
  </si>
  <si>
    <t>Reabilitarea gradinii zoologice – Municipiul Targoviste</t>
  </si>
  <si>
    <t>Reabilitare Curtea Domnească – Turnul Chindiei   (in curs de implementare)</t>
  </si>
  <si>
    <t>Microstaţiune montană în zona Bolboci - Zănoaga</t>
  </si>
  <si>
    <t>Staţiune montană subalpină Peştera – Padina</t>
  </si>
  <si>
    <t>Amenajare pârtii de sanie şi bob la Padina</t>
  </si>
  <si>
    <t>Sală de tenis de câmp şi squash la Padina</t>
  </si>
  <si>
    <t>Dotarea pârtiilor de schi cu echipamente pentru întreţinere, producere zăpadă artificială şi iluminat nocturn</t>
  </si>
  <si>
    <t>Amenajare bază de tratament la Bezdead</t>
  </si>
  <si>
    <t>Amenajare bază de tratament la Moţăieni</t>
  </si>
  <si>
    <t>Construirea infrastructurii de alimentare cu energie electrica pentru viitoarea microstatiune Leaota</t>
  </si>
  <si>
    <t>Sistem local de producere a energiei neconventionale in zona montana pentru valorificarea potentialului eolian si solar</t>
  </si>
  <si>
    <t>Extinderea sistemului de distributie a energiei electrice in zonele de dezvoltare noua din municipiul Targoviste</t>
  </si>
  <si>
    <t>Eficientizarea si extinderea sistemului de iluminat public stradal in municipiul Targoviste, in zonele de dezvoltare noua si in zonele de agrement</t>
  </si>
  <si>
    <t>Reabilitarea si extinderea sistemului de iluminat public in localitatile urbane</t>
  </si>
  <si>
    <t>Reabilitarea si extinderea sistemului de iluminat public in localitatile rurale</t>
  </si>
  <si>
    <t>Realizare sistem nou de iluminat public in viitoarele statiuni si microstatiuni</t>
  </si>
  <si>
    <t xml:space="preserve">Reabilitarea sistemului de distributie a energiei electrice si trecerea la tensiunea medie de 20 kv in Municipiul Targoviste </t>
  </si>
  <si>
    <t>Estimare FEE Electrica</t>
  </si>
  <si>
    <t xml:space="preserve">Reabilitarea sistemului de distributie a energiei electrice si trecerea la tensiunea medie de 20 kv in Municipiul Moreni </t>
  </si>
  <si>
    <t>Cresterea capacitatii de distributie in zona Targoviste-Sud</t>
  </si>
  <si>
    <t>Cresterea capacitatii de distributie in zona Tartasesti -Crevedia</t>
  </si>
  <si>
    <t>Extinderea retelei electrice in zona turistica montana Carpinis – Cota 1000</t>
  </si>
  <si>
    <t>Cod culori:</t>
  </si>
  <si>
    <r>
      <rPr>
        <b/>
        <sz val="10"/>
        <color indexed="8"/>
        <rFont val="Calibri"/>
        <family val="2"/>
      </rPr>
      <t xml:space="preserve">Infrastructura de drum: </t>
    </r>
    <r>
      <rPr>
        <sz val="10"/>
        <color indexed="8"/>
        <rFont val="Calibri"/>
        <family val="2"/>
      </rPr>
      <t>Drumuri, lucrari de arta (poduri, pasaje)</t>
    </r>
  </si>
  <si>
    <r>
      <rPr>
        <b/>
        <sz val="10"/>
        <color indexed="8"/>
        <rFont val="Calibri"/>
        <family val="2"/>
      </rPr>
      <t xml:space="preserve">Infrastructura de drum: </t>
    </r>
    <r>
      <rPr>
        <sz val="10"/>
        <color indexed="8"/>
        <rFont val="Calibri"/>
        <family val="2"/>
      </rPr>
      <t>Strazi, lucrari de arta (poduri, pasaje)</t>
    </r>
  </si>
  <si>
    <t>x</t>
  </si>
  <si>
    <r>
      <rPr>
        <b/>
        <sz val="10"/>
        <color indexed="8"/>
        <rFont val="Calibri"/>
        <family val="2"/>
      </rPr>
      <t xml:space="preserve">Infrastructura de drum: </t>
    </r>
    <r>
      <rPr>
        <sz val="10"/>
        <color indexed="8"/>
        <rFont val="Calibri"/>
        <family val="2"/>
      </rPr>
      <t>Piste pentru ciclisti</t>
    </r>
  </si>
  <si>
    <r>
      <rPr>
        <b/>
        <sz val="10"/>
        <color indexed="8"/>
        <rFont val="Calibri"/>
        <family val="2"/>
      </rPr>
      <t xml:space="preserve">Infrastructura de drum: </t>
    </r>
    <r>
      <rPr>
        <sz val="10"/>
        <color indexed="8"/>
        <rFont val="Calibri"/>
        <family val="2"/>
      </rPr>
      <t>Transport public</t>
    </r>
  </si>
  <si>
    <t>Alimentarea cu energie electrica</t>
  </si>
  <si>
    <t>Estimare FEE Electrica:1,560,000 Euro/ Estimare SF statiunea Padina: 7,000,000 Euro</t>
  </si>
  <si>
    <t>Estimare FEE Electrica: 585,000 Euro/ Estimare SF statiunea Leaota: 10,965,000 Euro</t>
  </si>
  <si>
    <t>INFRASTRUCTURA TEHNICA</t>
  </si>
  <si>
    <t>Infiinţarea centrelor de mecanizare, pe principii europene, dotate cu masini agricole care sa deserveasca cca. 10.000 ha fiecare, la Bilciuresti, Titu, Gaesti, Targoviste si Darmanesti</t>
  </si>
  <si>
    <t>Modernizarea fermelor pentru cultura cartofului de toamna prin achizitia de utilaje agricole in localitatile: Valeni Dambovita si Dragomiresti</t>
  </si>
  <si>
    <t>Reabilitarea si modernizarea centrelor de depozitare şi conservare a produselor agricole</t>
  </si>
  <si>
    <t>Modernizarea fermelor cerealiere prin achizitii de masini agricole in localitatile: Mogosani, Produlesti, Matasaru, Costesti Vale, Visina, Morteni, Buciumeni, Corbii Mari, Finta</t>
  </si>
  <si>
    <t>Organizarea unor centre de semninţe in zonele Titu, Bilciureşti, Targovişte si Dărmăneşti in vederea sprijinirii producatorilor agricoli pentru a folosi seminte cu inalta valoare biologica</t>
  </si>
  <si>
    <t>Construirea de pieţe comerciale în zonele limitrofe ariilor de cultura a cartofului  - Lunguleţu, Slobozia Moară</t>
  </si>
  <si>
    <t>Dotarea DADR a judetului Dambovita cu 5 autolaboratoare pentru monitorizarea programelor de fertilizare şi ierbicidare a culturilor agricole din judeţ</t>
  </si>
  <si>
    <t>Pomicultura</t>
  </si>
  <si>
    <t>Infiintare centru de depozitare, sortare si ambalare (2 unitati a cate 10000 tone/an) la Candesti</t>
  </si>
  <si>
    <t>Infiintarea de ferme pomicole prin asocierea si modernizarea plantatiilor pomicole existente si achizitionarea de utilaje agricole</t>
  </si>
  <si>
    <t>Sprijin pentru intinerirea plantaţiilor cu cca. 2 % si îmbunătăţirea structurii speciilor pomicole cultivate, pentru refacerea potentialului de productie a plantatiilor in bazinele pomicole de pe valea Dambovitei si valea Ialomitei</t>
  </si>
  <si>
    <t>Dezvoltarea plantatiilor pomicole existente de la Lucieni (cu cca. 261 ha)</t>
  </si>
  <si>
    <t>Dezvoltarea Staţiunii de Cercetare-Dezvoltare Pomicola Voineşti in vederea producerii materialului săditor</t>
  </si>
  <si>
    <t>Inlocuirea masiva a soiurilor autohtone degenerate cu soiuri rezistente genetic la boli si daunatori in bazinele pomicole de pe valea Dambovitei si valea Ialomitei</t>
  </si>
  <si>
    <t>Infiintarea unei piete de gros pentru fructe in zona Voinesti</t>
  </si>
  <si>
    <t>Centru de colectare si procesare fructe si legume la Lucieni</t>
  </si>
  <si>
    <t>Infiintarea de noi plantatii pomicole la Malu cu Flori, Motaieni si Vladeni, ca alternativa la activitatile industriale in regres</t>
  </si>
  <si>
    <t>Infiintare centru de desfacere produse fructe la Voinesti</t>
  </si>
  <si>
    <t>Dotarea DADR a judetului Dambovita cu 3 autolaboratoare pentru monitorizarea plantaţiilor pomicole</t>
  </si>
  <si>
    <t>Reabilitarea si modernizarea rezervoarelor de inmagazinare apa potabila Priseaca, municipiul Targoviste</t>
  </si>
  <si>
    <t>Reabilitarea rezervoarelor de inmagazinare apa potabila Lazuri</t>
  </si>
  <si>
    <t>Reabilitare front captare Dragomiresti Nord, Manesti, Gheboieni</t>
  </si>
  <si>
    <t>Reabilitare aductiune de Rateiu-Galma-Targoviste</t>
  </si>
  <si>
    <t>Marirea capacitatii de transport a apei potabile de la statia de pompare Lazuri in reteaua de distributie a municipiului Targoviste</t>
  </si>
  <si>
    <t>Reabilitare si extindere conducta de aductiune Dragomiresti Nord-Priseaca (firul 2)</t>
  </si>
  <si>
    <t>Reabilitare conducta de aductiune statie de pompare Hulubesti-rezervoare de inmagazinare Priseaca</t>
  </si>
  <si>
    <t>Reabilitare conducta de aductiune Dragomiresti Sud-Priseaca</t>
  </si>
  <si>
    <t>Dotarea si acreditarea laboratoarelor pentru analiza apelor uzate</t>
  </si>
  <si>
    <t>Reabilitare si extindere sistem de canalizare in municipiul Targoviste</t>
  </si>
  <si>
    <t>Reabilitare si modernizare statii de epurare ape uzate in municipiul Targoviste</t>
  </si>
  <si>
    <t>Statie epurare Priseaca</t>
  </si>
  <si>
    <t>Extinderea sistemelor centralizate de alimentare cu apa si canalizare in zonele periurbane Priseaca si Valea Voievozilor</t>
  </si>
  <si>
    <t>Extindere retele canalizare in cartierul Romlux din municipiul Targoviste</t>
  </si>
  <si>
    <t>Reabilitare si extindere retele distributie apa potabila in municipiul Moreni</t>
  </si>
  <si>
    <t>Constructie statie de epurare noua in municipiul Moreni</t>
  </si>
  <si>
    <t>Extindere colectoare de canalizare in municipiul Moreni</t>
  </si>
  <si>
    <t>Reabilitare si extindere retele de distributie apa potabila in orasul Fieni</t>
  </si>
  <si>
    <t>Reabilitare retea de colectare ape uzate si extindere statie de epurare in orasul Fieni</t>
  </si>
  <si>
    <t>Rezervor de inmagazinare apa potabila in orasul Fieni</t>
  </si>
  <si>
    <t>Reabilitare retele de alimentare cu apa potabila in orasul Pucioasa</t>
  </si>
  <si>
    <t>Reabilitare sistem canalizare si extindere statie de epurare in orasul Pucioasa</t>
  </si>
  <si>
    <t>Reabilitare si modernizare alimentare cu apa in orasul Gaesti</t>
  </si>
  <si>
    <t>Modernizare si extindere retele canalizare in orasul Gaesti</t>
  </si>
  <si>
    <t>Reabilitare si modernizare statie de epurare in orasul Gaesti</t>
  </si>
  <si>
    <t>Extindere sistem de alimentare cu apa potabila in orasul Racari</t>
  </si>
  <si>
    <t>Reabilitare si extindere retele canalizare in orasul Racari</t>
  </si>
  <si>
    <t>Statie de epurare in orasul Racari</t>
  </si>
  <si>
    <t>Dezvoltarea sistemelor regionale si locale de management al apei</t>
  </si>
  <si>
    <t>Identificarea si eliminarea depozitarilor necontrolate de deseuri din judetul Dambovita; ecologizarea suprafetelor afectate si refacerea peisajului. Abordarea cu prioritate a depozitarilor din apropierea cursurilor de apa (exemplu: zonele Lazuri – Vacaresti, Dragomiresti Nord si Sud, Manesti – Gheboieni si Hulubesti ce asigura sursele de apa pentru municipiul Targoviste)</t>
  </si>
  <si>
    <t>Reabilitarea colectarii, transportului, tratarii si depozitarii controlate a deseurilor solide in judetul Dambovita</t>
  </si>
  <si>
    <t>Managementul deseurilor periculoase in judetul Dambovita</t>
  </si>
  <si>
    <t>Managementul deseurilor din constructii si demolari in judetul Dambovita, pe principiul maximizarii valorificarii</t>
  </si>
  <si>
    <t>Retea de colectare a deseurilor de echipamante electrice si electronice si tratarea acestora</t>
  </si>
  <si>
    <t>Colectarea separata a deseurilor generate din activitati medicale (pe categorii de deseuri), depozitarea temporara, pretratarea si eliminarea finala a acestora in judetul Dambovita</t>
  </si>
  <si>
    <t>Instalatie de cogenerare (utilizarea de deseuri ca si combustibil sau adaos de combustibil) in municipiul Targoviste</t>
  </si>
  <si>
    <t>Valorificare deseuri menajere in C.T. Targoviste Sud</t>
  </si>
  <si>
    <t>Imbunatatirea serviciilor de salubritate si igienizare a municipiului Targoviste</t>
  </si>
  <si>
    <t>Organizare targ expozitional care sa prezinte si sa puna in legatura firmele ce opereaza pe piata valorificarii deseurilor</t>
  </si>
  <si>
    <t>Dezvoltarea sistemelor de management integrat al deseurilor</t>
  </si>
  <si>
    <t>Monitorizarea calitatii aerului in municipiul Targoviste</t>
  </si>
  <si>
    <t>Imbunatatirea calitatii aerului in municipiul Targoviste prim masuri de fluidizare a traficului, innoirea parcului auto destinat transportului in comun si reabilitarea infrastructurii rutiere urbane</t>
  </si>
  <si>
    <t>Reabilitarea tronsoanelor de cai rutiere poluate fonic si expuse vibratiilor din localitatile urbane ale judetului</t>
  </si>
  <si>
    <t>Amenajarea spatiilor de joaca existente si realizarea altor spatii noi in localitatile urbane ale judetului</t>
  </si>
  <si>
    <t>Modernizarea alimentarii cu energie termica in municipiul Targoviste</t>
  </si>
  <si>
    <t>Modernizarea centralei termica Targoviste Sud</t>
  </si>
  <si>
    <t>Studiu privind managementul energetic al cladirilor publice si rezidentiale din municipiul Targoviste</t>
  </si>
  <si>
    <t>Reabilitare termica cladiri municipiul Targoviste</t>
  </si>
  <si>
    <t>Energie solara pentru cartierul SAGRICOM</t>
  </si>
  <si>
    <t>Realizare de microhidrocentrale</t>
  </si>
  <si>
    <t>Energie eoliana – Manastirea Dealu</t>
  </si>
  <si>
    <t>Eficientizarea sistemului de iluminat public stradal in localitatile urbane</t>
  </si>
  <si>
    <t>Reabilitarea transportului in comun prin utilizarea de mijloace de transport ecologice</t>
  </si>
  <si>
    <t>Imbunatatirea confortului termic din locuintele existente pentru reducerea consumului energetic in judetul Dambovita</t>
  </si>
  <si>
    <t>Organizarea de seminarii pentru educatie si instruire in domeniul eficientei energetice</t>
  </si>
  <si>
    <t>Culegere si diseminare publica de informatii privind cele mai bune practici in domeniul eficientei energetice</t>
  </si>
  <si>
    <t>Amenajare piste de biciclete in mediul urban al judetului Dambovita</t>
  </si>
  <si>
    <t>Sistem de contorizare pe orizontala la blocuri in municipiul Targoviste (28.000 contoare)</t>
  </si>
  <si>
    <t>Ecologizarea cartierelor municipiului Targoviste</t>
  </si>
  <si>
    <t>Dezafectarea depozitele de anhidrida cromica din localitatea Cranguri si decontaminarea solului si panzei freatice afectate</t>
  </si>
  <si>
    <t>Monitorizarea apelor de suprafata si subterane din apropierea depozitelor de deseuri din judetul Dambovita</t>
  </si>
  <si>
    <t>Conservarea si imbunatatirea calitatii apei in bazinul hidrografic superior al raului Dambovita</t>
  </si>
  <si>
    <t>Ecologizarea raului Ialomita</t>
  </si>
  <si>
    <t>Igienizarea subsolurilor inundate ale cladirilor rezidentiale colective din orasele Targoviste, Moreni, Gaesti, Pucioasa, Fieni si Titu</t>
  </si>
  <si>
    <t>Inventarierea zonelor cu productie redusa de biomasa din judetul Dambovita, in vederea ameliorarii prin impadurire</t>
  </si>
  <si>
    <t>Dezvoltarea investitiilor durabile care sa duca la imbunatatirea factorilor de mediu</t>
  </si>
  <si>
    <t>Realizare inventar complet al habitatelor naturale si speciilor de fauna si flora din judetul Dambovita (inclusiv identificare de habitate naturale, specii de plante si animale de interes deosebit si comunitar, in vederea trecerii lor sub regim de protectie)</t>
  </si>
  <si>
    <t>Reabilitarea ecologica a rezervatiei naturale Izvoarele de la Corbii Ciungi si conservarea acesteia</t>
  </si>
  <si>
    <t>Refacerea habitatelor naturale afectate de turismul neecologic din Parcul Natural Bucegi</t>
  </si>
  <si>
    <r>
      <t xml:space="preserve">Elaborarea planurilor de management si monitorizare  ale </t>
    </r>
    <r>
      <rPr>
        <sz val="12"/>
        <color indexed="8"/>
        <rFont val="Arial"/>
        <family val="2"/>
      </rPr>
      <t xml:space="preserve">ariilor naturale protejate </t>
    </r>
    <r>
      <rPr>
        <sz val="11"/>
        <color indexed="8"/>
        <rFont val="Arial"/>
        <family val="2"/>
      </rPr>
      <t>din judetul Dambovita</t>
    </r>
  </si>
  <si>
    <t>Creare si dotare centru judetean de cercetare in domeniul biogeografiei</t>
  </si>
  <si>
    <t>Cartografierea GIS a ariilor protejate din judetul Dambovita</t>
  </si>
  <si>
    <t>Reconstructia ecologica, prin impadurire, a terenurilor degradate din luncile raurilor Ialomita, Arges si Dambovita – aferente teritoriului judetului Dambovita</t>
  </si>
  <si>
    <t>Stabilirea sistemelor adecvate de management pentru protectia naturii</t>
  </si>
  <si>
    <t>Sistem integrat de management al dezastrelor naturale prin elaborarea si integrarea in format digital a hartilor de hazard si  risc (la inundatii, alunecari de teren, eroziunea solului) si construirea unei baze de date GIS</t>
  </si>
  <si>
    <t>Intocmirea studiilor de inundabilitate si cartografierea zonelor inundabile pentru fiecare localitate</t>
  </si>
  <si>
    <t>Regularizarea si ecologizarea paraurilor Ilfov si Mierea din cartierul Priseaca – Targoviste, pentru evitarea inundatiilor</t>
  </si>
  <si>
    <t>Nr. crt.</t>
  </si>
  <si>
    <t>Denumirea proiectului</t>
  </si>
  <si>
    <t>Etapa de realizare</t>
  </si>
  <si>
    <t xml:space="preserve">(etapa1: 2007–2011; etapa 2: 2012-2021; etapa 3: 2022-2031) </t>
  </si>
  <si>
    <t>Realizarea unui Studiu al Pietei Muncii in Judetul Dambovita</t>
  </si>
  <si>
    <t>Constituirea unei structuri de pateneriat social intre scoala, furnizori de training, sectorul public si comunitatea locala pentru reducerea somajului in randul tinerilor</t>
  </si>
  <si>
    <t>Locuinte cu chirie pentru tineri – cartierul Tineretului (etapa II, 146 apartamente) – Mun. Targoviste</t>
  </si>
  <si>
    <t>1,2</t>
  </si>
  <si>
    <t>Construirea unui spital municipal in Municipul Targoviste</t>
  </si>
  <si>
    <t>Locuinte cu chirie pentru tineri – cartierul Tineretului (etapa III si IV, 200 apartamente) – Mun. Targoviste</t>
  </si>
  <si>
    <t xml:space="preserve">Asezamant social Priseaca in Municipiul Targoviste </t>
  </si>
  <si>
    <t>Asezamant social Laculete - Municipiul Targoviste</t>
  </si>
  <si>
    <t>Centru social Solidaritatea- Municipiul Targoviste</t>
  </si>
  <si>
    <t>Centru social Filantropia- Municipiul Targoviste</t>
  </si>
  <si>
    <t>Centru social Omenia- Municipiul Targoviste</t>
  </si>
  <si>
    <t>Infiintare Centru-pilot pentru formarea profesionala continua adultilor (propunere locatie: Targoviste, Titu)</t>
  </si>
  <si>
    <t>Constructia a 100 de apartamente pentru tineri (ANL) – Oras Racari</t>
  </si>
  <si>
    <t>Centre de tranzit in vederea incluziunii sociale a tinerilor proveniti din institutii rezidentiale de stat</t>
  </si>
  <si>
    <t>1,2,3</t>
  </si>
  <si>
    <t>Reabilitare si amenajare Policlinica II zonala sud in vederea infiintarii noii locatii pentru Spitalul Municipal Targoviste</t>
  </si>
  <si>
    <t>Centre socio-medicale multifunctionale in mediul rural si periurban</t>
  </si>
  <si>
    <t>Locuinte cu credit ipotecar – cartierul Tineretului (33 de locuinte individuale) – Mun. Targoviste</t>
  </si>
  <si>
    <t>Retele exterioare blocurile ANL- cartier Tineretului (etapa I) – Mun. Targoviste</t>
  </si>
  <si>
    <t>Consolidare Spitalul Municipal „M. Dealu” Targoviste– Mun. Targoviste</t>
  </si>
  <si>
    <t xml:space="preserve">Reabilitare centrala termica si retea interioara de incalzire - Spitalul Municipal „M. Dealu” Targoviste </t>
  </si>
  <si>
    <t>Consolidare Pavilion B - Spitalul Municipal „M. Dealu” Targoviste</t>
  </si>
  <si>
    <t>Reparatii Capitale Primaria Municipiului Tg (POR Axa 5 cladire istorica)</t>
  </si>
  <si>
    <t>Dezvoltarea serviciilor integrate de asistenta medicala prespitaliceasca (dotare cu ambulante, extinderea ariei de acoperire a serviciului, infiintare puncte noi si structuri modulare)</t>
  </si>
  <si>
    <r>
      <t xml:space="preserve">Infiintarea unui centru pilot : Centru de zi (ingrijire si recuperare) </t>
    </r>
    <r>
      <rPr>
        <i/>
        <sz val="10"/>
        <color indexed="8"/>
        <rFont val="Arial"/>
        <family val="2"/>
      </rPr>
      <t>pentru copii cu tulburari autiste</t>
    </r>
    <r>
      <rPr>
        <sz val="10"/>
        <color indexed="8"/>
        <rFont val="Arial"/>
        <family val="2"/>
      </rPr>
      <t xml:space="preserve"> – Zona TARGOVISTE</t>
    </r>
  </si>
  <si>
    <t>Construire locuinte sociale – Com. Aninoasa</t>
  </si>
  <si>
    <t>Infiintarea unui centru pilot : Centru de zi (ingrijire si recuperare) pentru copii cu dizabilitati/nevoi speciale – Zona TITU</t>
  </si>
  <si>
    <t>Infiintarea unui centru pilot : Centru de zi (ingrijire si recuperare) pentru copii cu dizabilitati/nevoi speciale – Zona FIENI</t>
  </si>
  <si>
    <t>Infiintarea unui micro-spital la Ghergani – Racari</t>
  </si>
  <si>
    <t>Construirea unui camin de batrani si a unui centru de zi pentru mama si copil – Comuna Nucet</t>
  </si>
  <si>
    <t>Infiintarea unui camin de batrani (Targoviste)</t>
  </si>
  <si>
    <t>Reabilitare Spital Pucioasa (cu rol regional, deserveste aprox. 70,000 oameni)</t>
  </si>
  <si>
    <t>Amenajari de desecare (amenajarile: Bratesti-Comisani, Ulmi-Vacaresti, Bilciuresti, Bucuresti Nord, Mircea Voda-Bolovani, Balteni II-Crevedia, Dambovita-Crevedia, Aval Tartasesti, Titu-Dambovita-Slobozia, Titu-Ogrezeni, Ionesti-Visina Dambovita-Crevedia, Neajlov-Vanatorii Mari, Potopu-Rastoaca)</t>
  </si>
  <si>
    <t>Amenajari de irigatii (amenajarile: Bratesti-Baleni, Mircea Voda-Bolovani, Bunget-Habeni, Marcesti-Dobra, Vacaresti-Nucet, Iazul Morilor, Pasune Dragomiresti, Ulmi-Vacaresti, Titu-Ogrezeni)</t>
  </si>
  <si>
    <t>Campanie de instruire teoretica si practica in scopul cunoasterii Planurilor Locale de Aparare Impotriva Inundatiilor si pregatirii populatiei pentru a face fata problemelor care apar in perioada de inundatie</t>
  </si>
  <si>
    <t>Managementul dezastrelor naturale</t>
  </si>
  <si>
    <t>Sistem de monitorizare a calitatii aerului in judetul Dambovita</t>
  </si>
  <si>
    <t>Realizarea lucrarilor de cadastru general plan index pe baza documentatiilor cartografice existente</t>
  </si>
  <si>
    <t>Realizarea in sistem GIS a bazei de date cu detalii</t>
  </si>
  <si>
    <t>Extinderea cadastrului imobiliar edilitar</t>
  </si>
  <si>
    <t>Program de informare si constientizare a publicului dambovitean in legatura cu necesitatea reducerii, colectarii selective, reciclarii si valorificarii deseurilor</t>
  </si>
  <si>
    <t>Organizare eveniment – concurs si expozitie de lucrari artistice pe tema valorificarii deseurilor</t>
  </si>
  <si>
    <t>Organizare cursuri de instruire si perfectionare a personalului autoritatilor publice pe probleme de protectia mediului</t>
  </si>
  <si>
    <t>Organizarea de campanii de constientizare si educare a publicului privind protectia mediului si dezvoltarea durabila</t>
  </si>
  <si>
    <t>Organizarea de seminarii pentru popularizarea principiilor agriculturii ecologice (colaborare cu Directia Agricola)</t>
  </si>
  <si>
    <t>Infiintare birou consultanta si certificare pentru implementarea de sisteme de management al mediului</t>
  </si>
  <si>
    <t>Asistenta tehnica</t>
  </si>
  <si>
    <t>Extindere retea de alimentare cu apa potabila in satul Sateni – 3 km</t>
  </si>
  <si>
    <t>Retea de evacuare a apelor uzate menajere (canalizare)- extindere 32 km</t>
  </si>
  <si>
    <t>Sistem de alimentare cu apa</t>
  </si>
  <si>
    <t>Retea evacuare ape uzate</t>
  </si>
  <si>
    <t>Extindere retea de alimentare cu apa potabila - 10 km</t>
  </si>
  <si>
    <t>Retea canalizare – 13,5 km</t>
  </si>
  <si>
    <t>Branesti</t>
  </si>
  <si>
    <t>Extindere retele de alimentare cu apa potabila – 4 km</t>
  </si>
  <si>
    <t>Statii de epurare si retele de canalizare – 20 km</t>
  </si>
  <si>
    <t>Buciumeni</t>
  </si>
  <si>
    <t>Evacuarea apelor menajere si pluviale</t>
  </si>
  <si>
    <t>Extindere sistem de alimentare cu apa – 3 km</t>
  </si>
  <si>
    <t>Construire sistem alimentare cu apa in satul Valea Mare – 4 km</t>
  </si>
  <si>
    <t xml:space="preserve">Construire sistem de canalizare </t>
  </si>
  <si>
    <t>Construire retea de distributie – 28 km</t>
  </si>
  <si>
    <t>Construire retea de canalizare – 40 km</t>
  </si>
  <si>
    <t>Statie de epurare</t>
  </si>
  <si>
    <t>Statii de epurare si retea de canalizare ape uzate – 32 km</t>
  </si>
  <si>
    <t xml:space="preserve">Darmanesti </t>
  </si>
  <si>
    <t>Extindere sistem de alimentare cu apa potabila – 3 km</t>
  </si>
  <si>
    <t>Sistem de canalizare – 5,1 km</t>
  </si>
  <si>
    <t>Doicesti</t>
  </si>
  <si>
    <t>Extindere retele de canalizare si statie de epurare – 10 km</t>
  </si>
  <si>
    <t>Alimentare cu apa potabila – 25 km</t>
  </si>
  <si>
    <t xml:space="preserve">Dragodana </t>
  </si>
  <si>
    <t>Extindere retea alimentare cu apa – 15 km</t>
  </si>
  <si>
    <t>Extindere sistem de alimentare cu apa potabila  – 10 km</t>
  </si>
  <si>
    <t>Introducere sistem canalizare – 24 km</t>
  </si>
  <si>
    <t>Regularizarea canalului colector Dragomiresti</t>
  </si>
  <si>
    <t xml:space="preserve">Glodeni </t>
  </si>
  <si>
    <t>Extindere retea de alimentare cu apa potabila - 5 km</t>
  </si>
  <si>
    <t>Retea canalizare – 24 km</t>
  </si>
  <si>
    <t>Sistem de alimentare cu apa – 10 km</t>
  </si>
  <si>
    <t>Gura Ocnitei</t>
  </si>
  <si>
    <t>Retea de evacuare a apelor uzate menajere si pluviale</t>
  </si>
  <si>
    <t>Extindere sistem de alimentare cu apa – 8 km</t>
  </si>
  <si>
    <t>Colectare ape pluviale</t>
  </si>
  <si>
    <t>Extindere canalizare – 33 km</t>
  </si>
  <si>
    <t>Extindere retea de alimentare cu apa potabila – 4 km</t>
  </si>
  <si>
    <t>Retea evacuare ape uzate menajere</t>
  </si>
  <si>
    <t>Canalizare – 25 km</t>
  </si>
  <si>
    <t>I.L. Caragiale</t>
  </si>
  <si>
    <t>Extindere retea colectoare de canalizare – 40 km</t>
  </si>
  <si>
    <t>Reabilitare si extindere statie de epurare</t>
  </si>
  <si>
    <t>Extindere sistem de alimentare cu apa potabila – 4 km</t>
  </si>
  <si>
    <t>Retele canalizare</t>
  </si>
  <si>
    <t>Extindere retea de apa potabila – 19,3 km</t>
  </si>
  <si>
    <t>Sistem complet de canalizare – 18 km</t>
  </si>
  <si>
    <t>Extindere alimentare cu apa – 20 km</t>
  </si>
  <si>
    <t>Retea canalizare – 20 km</t>
  </si>
  <si>
    <t>Retele canalizare – 22 km , statie de epurare</t>
  </si>
  <si>
    <t>Alimentare cu apa, retele canalizare, statie de epurare – 17,5 km</t>
  </si>
  <si>
    <t>Alimentare cu apa potabila</t>
  </si>
  <si>
    <t>Infiintare sistem canalizare si epurare</t>
  </si>
  <si>
    <t>Centru de tranzit pentru tineri – Targoviste</t>
  </si>
  <si>
    <t>Construirea a doua dispensare umane in Comuna Vacaresti</t>
  </si>
  <si>
    <t>Centru de informare si indrumare someri – Comuna Ocnita</t>
  </si>
  <si>
    <t>Construirea unui dispensar uman in Comuna Runcu</t>
  </si>
  <si>
    <t>Casa de Casatorii – Municipiul Moreni</t>
  </si>
  <si>
    <t>Dezvoltarea Centrului de primire in regim de urgenta pentru copilul cu handicap sever Gaesti</t>
  </si>
  <si>
    <t xml:space="preserve">Infiintarea unui Centru de consiliere pentru copilul abuzat, neglijat si exploatat </t>
  </si>
  <si>
    <t>Centru de dezvoltare continua a resurselor umane care presteaza servicii publice (propunere locatie: Targoviste)</t>
  </si>
  <si>
    <t>Infiintare farmacie umana – Comuna Varfuri</t>
  </si>
  <si>
    <t>Infiintare farmacie veterinara – Comuna Varfuri</t>
  </si>
  <si>
    <t>Modernizare cabinet medical Comuna Vacaresti (sat Vacaresti)</t>
  </si>
  <si>
    <t>Infiintare dispensar uman – Comuna Gura Sutii</t>
  </si>
  <si>
    <t>Construirea unui Centru de Consiliere in agricultura – Comuna Pietrari</t>
  </si>
  <si>
    <t>Centru de informare, consiliere si formare profesionala pentru categoriile sociale defavorizate (propunere locatie: Targoviste, Fieni, Titu)</t>
  </si>
  <si>
    <t>Construirea unui Centru de Informare European – Comuna Pietrari</t>
  </si>
  <si>
    <t xml:space="preserve">Construitrea unui Centru – pilot pentru mica productie: artizanat, produse mestesugaresti cu traditie locala – Comuna Contesti </t>
  </si>
  <si>
    <t>Reabilitare dispensar – Comuna Persinari</t>
  </si>
  <si>
    <t>Modernizare dispensar – Comuna Ludesti</t>
  </si>
  <si>
    <t>Reabilitarea Policlinicii Balneare Pucioasa</t>
  </si>
  <si>
    <t>Constructia a 100 de locuinte sociale in Pucioasa</t>
  </si>
  <si>
    <t>Organizare cursuri de reconversie profesionala – Comuna Pietrari</t>
  </si>
  <si>
    <t>Construire sediu primarie – Comuna Crangurile</t>
  </si>
  <si>
    <t>Construire sediu primarie – Comuna Nucet</t>
  </si>
  <si>
    <t>Consolidare sediu Primaria Titu</t>
  </si>
  <si>
    <t>Extindere sediu primarie – Comuna Varfuri</t>
  </si>
  <si>
    <t>Localitate</t>
  </si>
  <si>
    <t>General</t>
  </si>
  <si>
    <t>Targoviste</t>
  </si>
  <si>
    <t>Valoare estimata (Euro)</t>
  </si>
  <si>
    <t xml:space="preserve">Infiintarea unor Centre furnizoare de servicii strategice pentru adultii cu handicap mintal (pentru ameliorarea gradului de integrare sociala si comunitara si prevenirea institutionalizarii), care sa cumuleze 2 functii:                                                                    - Centru de zi cu componenta de terapie ocupationala si educationala de pregatire pentru viata independenta (activitati lucrative);                                  - Centru de consiliere pentru orientare/reorientare profesionala a persoanelor cu handicap apte de munca                                                                             Centre/zone de acoperire propuse:                                     1. Targoviste – Razvad – Aninoasa;                                   2. Targoviste – Ulmi – Vacaresti;                                          3. Titu – Odobesti – Potlogi;                                         4. Pucioasa – Glodeni – Branesti – Vulcana Pandele;                                                                                     5. Fieni - Buciumeni – Pietrosita – Moroieni;                       6. Voinesti – Candesti – Malu cu Flori;                                 7. Baleni – Comisani – Dobra  </t>
  </si>
  <si>
    <t>RESURSE UMANE</t>
  </si>
  <si>
    <t>Racari</t>
  </si>
  <si>
    <t>Realizarea unui studiu privind oportunitatea infiintarii, alegerea locatiilor si  estimarea costurilor pentru infiintarea unor Centre furnizoare de servicii strategice pentru persoane adulte cu handicap (vezi Infiintare Centre furnizoare)</t>
  </si>
  <si>
    <t>Reabilitarea si modernizarea infrastructurii Spitalului Judetean - Targoviste</t>
  </si>
  <si>
    <t>Aninoasa</t>
  </si>
  <si>
    <t>Titu</t>
  </si>
  <si>
    <t>Fieni</t>
  </si>
  <si>
    <t>Nucet</t>
  </si>
  <si>
    <t>Pucioasa</t>
  </si>
  <si>
    <t>Moreni</t>
  </si>
  <si>
    <t>Potlogi</t>
  </si>
  <si>
    <t>Pietrari</t>
  </si>
  <si>
    <t>Varfuri</t>
  </si>
  <si>
    <t>Ludesti</t>
  </si>
  <si>
    <t>Bucsani</t>
  </si>
  <si>
    <t>Ocnita</t>
  </si>
  <si>
    <t>Raciu</t>
  </si>
  <si>
    <t>Sotanga</t>
  </si>
  <si>
    <t>Contesti</t>
  </si>
  <si>
    <t>Ulmi</t>
  </si>
  <si>
    <t>Candesti</t>
  </si>
  <si>
    <t>Dragodana</t>
  </si>
  <si>
    <t>Raul Alb</t>
  </si>
  <si>
    <t>Neajlov</t>
  </si>
  <si>
    <t>Moroieni</t>
  </si>
  <si>
    <t>Dragomiresti</t>
  </si>
  <si>
    <t>Vacaresti</t>
  </si>
  <si>
    <t>Runcu</t>
  </si>
  <si>
    <t>Gaesti</t>
  </si>
  <si>
    <t>Gura Sutii</t>
  </si>
  <si>
    <t>Program de formare profesionala in vederea integrarii in munca a persoanelor cu handicap</t>
  </si>
  <si>
    <t>Persinari</t>
  </si>
  <si>
    <t>Crangurile</t>
  </si>
  <si>
    <t>Master Planul Judetului Dambovita</t>
  </si>
  <si>
    <t xml:space="preserve">Etapa de realizare </t>
  </si>
  <si>
    <t>(1, 2 sau 3)</t>
  </si>
  <si>
    <t>Dezvoltarea Campusului Universitar – Universitatea Valahia Targoviste: lucrari de constructii</t>
  </si>
  <si>
    <t>Program de cercetare Universitatea Valahia: Tehnologii moderne de fabricatie materiale metalice, ceramice si materiale biocompatibile</t>
  </si>
  <si>
    <t>Universitatea Valahia Targoviste – infiintarea unui Parc Stiintific si Tehnologic: platforma de cercetare pentru conversia de energie din surse regenerabile</t>
  </si>
  <si>
    <t>Universitatea Valahia Targoviste – infiintarea unui Parc Stiintific si Tehnologic: platforma de cercetare in domeniul mecanicii si mecatronicii</t>
  </si>
  <si>
    <t>Program de cercetare Universitatea Valahia – Centrul de Bioresurse si Transfer Tehnologic pentru Dezvoltare Durabila: dezvoltarea de noi directii de cercetare si inovare</t>
  </si>
  <si>
    <t>Universitatea Valahia Targoviste – infiintarea unui Parc Stiintific si Tehnologic: platforma de laborator de testare energetica si ecologica a instalatiilor consumatoare de energie si combustibil</t>
  </si>
  <si>
    <t>Universitatea Valahia Targoviste – infiintarea unui Parc Stiintific si Tehnologic: platforma de cercetare privind elaborarea de soft si retele in mediile industriale, economice si sociale</t>
  </si>
  <si>
    <t>Universitatea Valahia Targoviste – infiintarea unui Parc Stiintific si Tehnologic: platforma de cercetare pentru evaluarea cauzelor de risc electrostatic pentru activitati industriale si sociale</t>
  </si>
  <si>
    <t xml:space="preserve">Dezvoltarea Campusului Universitar – Universitatea Valahia Targoviste: servicii de arhitectura pentru constructii </t>
  </si>
  <si>
    <t>Dezvoltarea Campusului Universitar – Universitatea Valahia Targoviste: executie retelelor de alimentare cu apa, canalizare, retea de drenaj</t>
  </si>
  <si>
    <t>Infiintarea de catre Consiliul Judetean, in colaborare cu Universitatea Valahia, a unui Centru de Studii Postuniversitare in vederea stabilizarii in judet a tinerilor absolventi</t>
  </si>
  <si>
    <t>Dezvoltarea Campusului Universitar – Universitatea Valahia Targoviste: alimentare cu energie electrica</t>
  </si>
  <si>
    <t>Reabilitarea si modernizarea invatamantului in colegiile si liceele din Municipiul Targoviste</t>
  </si>
  <si>
    <t xml:space="preserve">Reabilitarea si modernizarea invatamantului in scolile generale si gradinitele din Municipiul Targoviste </t>
  </si>
  <si>
    <t>Infiintarea Colegiului National Manastirea Dealu – Targoviste</t>
  </si>
  <si>
    <t xml:space="preserve">Sala de sport multifunctionala in Municipiul Targoviste </t>
  </si>
  <si>
    <t xml:space="preserve">Construirea unui Centru-pilot de seminarii,  conferinte si de dezvoltare de programe cu institutii de invatamant si cultura din tara si strainatate – crearea unui flux continuu de evenimente educatinal – culturale </t>
  </si>
  <si>
    <t>Reabilitarea si modernizarea infrastructurii scolare in Municipiul Targoviste</t>
  </si>
  <si>
    <t xml:space="preserve">Renovare Biserica Vartop (sec. XVII) – Comuna Candesti </t>
  </si>
  <si>
    <t>Construirea unui campus scolar pentru formarea profesionala regionala</t>
  </si>
  <si>
    <t>Reabilitare in parteneriat public-privat a stadionului de fotbal – Fieni</t>
  </si>
  <si>
    <t xml:space="preserve">Reabilitare Baza Sportiva Pucioasa </t>
  </si>
  <si>
    <t xml:space="preserve">Reabilitare si amenajare  Centru Sportiv si constructie parc de agrement – Racari </t>
  </si>
  <si>
    <t>2,3</t>
  </si>
  <si>
    <t>Constructia a 2 gradinite - Moreni</t>
  </si>
  <si>
    <t>Constructie sala de sport – Comuna Glodeni (SF)</t>
  </si>
  <si>
    <t>Reabilitare Camine Culturale Tarina si Magura – Comuna Bezdead</t>
  </si>
  <si>
    <t>Constructia a 2 gradinite – Comuna Pietrari</t>
  </si>
  <si>
    <t>Extindere si modernizare cresa-gradinita cu program prelungit - Moreni</t>
  </si>
  <si>
    <t>Renovarea Muzeului de Arta Targoviste</t>
  </si>
  <si>
    <t>Construire camin cultural – Comuna Manesti</t>
  </si>
  <si>
    <t>Reabilitarea/reconstructia Scolii Generala Spiru Haret – Racari</t>
  </si>
  <si>
    <t xml:space="preserve">Reabilitare Casa Memoriala Ion Ghica - Racari </t>
  </si>
  <si>
    <t>Constructie sediu Casa de Cultura si Biblioteca oraseneasca (fondul de carte exista) - Racari</t>
  </si>
  <si>
    <t>Constructie gradinita cu program prelungit - Racari</t>
  </si>
  <si>
    <t xml:space="preserve">Reabilitarea Scolii Vechi si transformarea in Club al Elevilor - Racari </t>
  </si>
  <si>
    <t>Reabilitarea Camine Culturale satele Gemenea, Bratulesti, Izvoarele – Comuna Voinesti</t>
  </si>
  <si>
    <t xml:space="preserve">Constructie gradinita cu 3 Sali de clasa – Comuna Manesti </t>
  </si>
  <si>
    <t>Reabilitarea salilor si terenurilor de sport din unitatile de invatamant – Titu</t>
  </si>
  <si>
    <t>Construire gradinita cu program prelungit – Titu</t>
  </si>
  <si>
    <t>Reabilitare si extindere Gradinita nr. 9 Targoviste</t>
  </si>
  <si>
    <t>Reabilitarea Casei de Cultura – Fieni</t>
  </si>
  <si>
    <t>Constructia unei scoli cu clasele I – VIII  - Comuna Pietrari</t>
  </si>
  <si>
    <t>Construire scoala si gradinita sat Carlanesti – Comuna Varfuri</t>
  </si>
  <si>
    <t>Reabilitare si extindere 2 scoli generale – Pucioasa</t>
  </si>
  <si>
    <t>Reabilitarea Liceului Nicolae Titulescu – Pucioasa</t>
  </si>
  <si>
    <t>Construire scoala clasele I – IV  in satul Miulesti – Comuna Odobesti</t>
  </si>
  <si>
    <t>Extindere scoala – Comuna Potlogi</t>
  </si>
  <si>
    <t>Reabilitare 3 scoli – Comuna Manesti</t>
  </si>
  <si>
    <t>Construirea unui Camin Cultural in satul Candesti Vale – Comuna Candesti</t>
  </si>
  <si>
    <t>Construire Camin Cultural – Comuna Dragodana</t>
  </si>
  <si>
    <t>Reabilitare scoala generala cu clasele I – VIII (Gorgota)- Comuna Razvad</t>
  </si>
  <si>
    <t>Reabilitarea a 2 gradinite – Pucioasa</t>
  </si>
  <si>
    <t>200,000 EURO</t>
  </si>
  <si>
    <t>Gradinita Piatra – Brebu, Comuna Runcu</t>
  </si>
  <si>
    <t xml:space="preserve">Reabilitarea, modernizarea si extinderea scolilor Dragodanesti si Candesti Deal – Comuna Candesti </t>
  </si>
  <si>
    <t>Modernizare camin cultural – Comuna Moroieni</t>
  </si>
  <si>
    <t>Reabilitare camine culturale – Comuna Sotanga</t>
  </si>
  <si>
    <t>Reabilitarea Colegiului National Constantin Carabela – Municipiul Targoviste</t>
  </si>
  <si>
    <t>Reabilitare Camin Cultural, Centru istoric – Comuna Malu cu Flori</t>
  </si>
  <si>
    <t>Reabilitarea scolilor din Comuna Aninoasa</t>
  </si>
  <si>
    <t>Reabilitarea a 2 scoli (sat Ungureni si Corbii Mari) – Comuna Corbii Mari</t>
  </si>
  <si>
    <t>Modernizare Centru Civic – Comuna Varfuri</t>
  </si>
  <si>
    <t>Reabilitare Camin Cultural – Comuna Varfuri</t>
  </si>
  <si>
    <t>Reabilitare scoala Fierbinti si Glogoveni – Comuna Selaru</t>
  </si>
  <si>
    <t>Reabilitarea terenurilor de sport ale scolilor si liceelor – Targoviste</t>
  </si>
  <si>
    <t>Reabilitarea Casei de Cultura Titu (consolidare si reabilitare termica)</t>
  </si>
  <si>
    <t>Consolidarea si extinderea Scolii Titu – Gara, Titu</t>
  </si>
  <si>
    <t>Reabilitare Scoala Generala Diaconu Coresi – Fieni</t>
  </si>
  <si>
    <t>Reabilitarea gradinitei din Fieni (300 locuri)</t>
  </si>
  <si>
    <t xml:space="preserve">Construire gradinita in satul Dragodanesti – Comuna Candesti </t>
  </si>
  <si>
    <t>Renovare biserica veche – Comuna Pietrari</t>
  </si>
  <si>
    <t>Modernizare/reabilitare scoli in satele Cretulesti si Tetcoiu – Comuna Matasaru</t>
  </si>
  <si>
    <t xml:space="preserve">Constructie mini-baza sportiva si parc de agrement in Moreni </t>
  </si>
  <si>
    <t>Extinderea si modernizarea Caminelor Culturale „Ion Minulescu” Vulcana Bai si „Ion Heliade Radulescu” Vulcana de Sus – Comuna Vulcana Bai</t>
  </si>
  <si>
    <t>Construire camin cultural in satul Siliste – Comuna Raciu</t>
  </si>
  <si>
    <t>Reabilitare scoala – Comuna Produlesti</t>
  </si>
  <si>
    <t xml:space="preserve">Reabilitare scoala sat Caldei – Comuna Nucet </t>
  </si>
  <si>
    <t>Modernizare gradinita nr. 2 – Comuna Doicesti</t>
  </si>
  <si>
    <t>Reabilitare Scoala Teis, corp A si B – Comuna Sotanga</t>
  </si>
  <si>
    <t>Modernizarea bazei materiale a scolilor si liceelor din Municipiul Targoviste</t>
  </si>
  <si>
    <t>Reabilitare scoli si gradinite – Comuna Bucsani</t>
  </si>
  <si>
    <t xml:space="preserve">Extindere muzeu si biblioteca comunala – Comuna Glodeni </t>
  </si>
  <si>
    <t>Constructie sala de sport – Comuna Pietrari</t>
  </si>
  <si>
    <t>Consolidare si modernizare biserica Brancoveneasca – Comuna Doicesti</t>
  </si>
  <si>
    <t>Dotarea cu calculatoare a tuturor scolilor si liceelor din Municipiul Targoviste</t>
  </si>
  <si>
    <t>Reabilitari ale unor constructii aferente Liceului Teoretic Titu (internat, atelier, Sali de clasa)</t>
  </si>
  <si>
    <t>Constructie biblioteca comunala – Comuna Pietrari</t>
  </si>
  <si>
    <t>Construire biblioteca comunala – Comuna Contesti</t>
  </si>
  <si>
    <t>Reabilitare scoala cu clasele I – VIII – Comuna Gura Foii</t>
  </si>
  <si>
    <t>Reabilitare scoala – Comuna Mogosani (4 Sali)</t>
  </si>
  <si>
    <t>Casa de cultura in Moreni</t>
  </si>
  <si>
    <t>Refacere si modernizare Centru Civic – Comuna Valeni Dambovita</t>
  </si>
  <si>
    <t>Reabilitarea si modernizarea Caminelor Culturale din satele Dragodanesti si Candesti Deal – Comuna Candesti</t>
  </si>
  <si>
    <t>Reabiltarea a 3 camine culturale – Comuna Visinesti</t>
  </si>
  <si>
    <t>Reabilitare gradinita – Comuna Malu cu Flori</t>
  </si>
  <si>
    <t>Reabilitare Scoala Iosif Gabrea – Comuna Valeni Dambovita</t>
  </si>
  <si>
    <t>Modernizare unitati scolare – Comuna Ludesti</t>
  </si>
  <si>
    <t>Reabilitare Camine Culturale si monumentul eroilor – Comuna Valeni Dambovita</t>
  </si>
  <si>
    <t>Construirea a doua gradinite – Comuna Petresti</t>
  </si>
  <si>
    <t>Regularizarea si ecologizarea albiei raului Ialomita de la Pucioasa la Aninoasa</t>
  </si>
  <si>
    <t>Regularizarea si ecologizarea albiei raului Ialomita de la Razvad la Cornesti</t>
  </si>
  <si>
    <t>Regularizarea si ecologizarea albiei raului Dambovita de la Manesti la Vacaresti</t>
  </si>
  <si>
    <t>Regularizare traseu raul Ialomita intre punctele „Teis” si baza de agrement „Crizantema”</t>
  </si>
  <si>
    <t>Regularizarea si ecologizarea albiei paraului Neajlov de la Petresti la Corbii Mari</t>
  </si>
  <si>
    <t>Eliminarea riscului de inundare a localitatilor Titu, Costesti Vale, Odobesti, Produlesti si Gura Sutii prin realizarea deviatiei Miulesti</t>
  </si>
  <si>
    <t>Realizare sistem de drenaj si evitare torenti in zona Costisata - Bezdead</t>
  </si>
  <si>
    <t>Realizare corectii de albii si torenti in zona localitatii Pucheni</t>
  </si>
  <si>
    <t>Realizare sistem de drenaj pe traseul DC 123 in localitatea Malu cu Flori (zona Miclosanii Mari, Copaceni)</t>
  </si>
  <si>
    <t>Realizare zid de sprijin pentru protectia scolii si aparare de mal in localitatea Buciumeni, zona Valea Leurzii</t>
  </si>
  <si>
    <t>Deviere de albie, stabilizare versant in zona Rancaciov – com. Dragomiresti</t>
  </si>
  <si>
    <t>Amenajari pentru prevenirea viiturilor si alunecarilor de teren – zona Dealu Frumos, com. Pietrosita</t>
  </si>
  <si>
    <t>Aparare de mal raul Dambovita in zona frontului de captare Dragomiresti-Salcioara- si aval pod CF Contesti</t>
  </si>
  <si>
    <t>Punerea in siguranta a acumularii Bunget I, judetul Dambovita</t>
  </si>
  <si>
    <t>Amenajare terase raul Cricov</t>
  </si>
  <si>
    <t>Reabilitare Iazul Morilor intre Parcul Chindia si „Cartier Sarbi” – municipiul Targoviste</t>
  </si>
  <si>
    <t>Aparari de mal la fronturile de captare apa, amplasate pe valea Dambovitei – 5 km</t>
  </si>
  <si>
    <t>Aparari de mal in zona statiilor de epurare ale municipiului Targoviste – 1 km</t>
  </si>
  <si>
    <t>Lucrari cu rol de aparare impotriva alunecarilor de teren si reabilitare zone afectate (mun. Moreni, orasul Pucioasa, com. Aninoasa, Barbuletu, Bezdead, Branesti, Candesti, Dragomiresti, Glodeni, Hulubesti, Malu cu Flori, Moroieni, Motaieni, Ocnita, Piersinari, Pietrari, Pietrosita, Pucheni, Razvad, Runcu, Sotanga, Tatarani, Valea Lunga, Valeni-Dambovita, Visinesti, Varfuri, Vladeni, Vulcana Bai, Vulcana Pandele)</t>
  </si>
  <si>
    <t>Lucrari de aparare impotriva inundatiilor prin amenajare lacuri de retentie</t>
  </si>
  <si>
    <t>Amenajari pentru combaterea eroziunii solului (b.h. Valea Larga, zona Ludesti, Valea Tunului, Valea Preotesei, b.h. Potopu, zona Picior de Munte, zona Pucioasa, b.h. Muscel, b.h. Raul Alb)</t>
  </si>
  <si>
    <t>Reabilitare şi modernizare DJ 710, DJ715, DJ712A, DJ702B şi DJ702 - Proiect Subcarpatica</t>
  </si>
  <si>
    <t xml:space="preserve">Constructie centrala termica gradinita – Comuna Pucheni </t>
  </si>
  <si>
    <t>Crearea de evenimente culturale/festivaluri: Tabara de creatie, pictura, grafica si mestesuguri din lemn – Targoviste</t>
  </si>
  <si>
    <t>Reabilitare cladire Muzeul Satului – Comuna Dragomiresti</t>
  </si>
  <si>
    <t>Reabilitare Camin Cultural sat Rancaciov, Comuna Dragomiresti</t>
  </si>
  <si>
    <t>Introducere transport scolar intre satele comunei – Comuna Dragomiresti</t>
  </si>
  <si>
    <t>Modernizare gradinita Viisoara (2 clase) – comuna Ulmi</t>
  </si>
  <si>
    <t xml:space="preserve">Construire sala sport –Comuna Ulmi </t>
  </si>
  <si>
    <t>Modernizare camin cultural – Comuna Ocnita</t>
  </si>
  <si>
    <t>Reabilitare sala de sport – Comuna Bucsani</t>
  </si>
  <si>
    <t>Reabilitare sala sport – Comuna Lucieni</t>
  </si>
  <si>
    <t>Incalzire centrala scoala  - Comuna Glodeni</t>
  </si>
  <si>
    <t>Infiintarea unei clase de meserii in domeniul agricol – Racari</t>
  </si>
  <si>
    <t>Organizarea unui simpozion international sub egida UNESCO cu tema: „Targoviste – centru tipografic european (1508 – 2008);</t>
  </si>
  <si>
    <t>Reabilitare Gradinita nr. 1 – Comuna Poiana</t>
  </si>
  <si>
    <t>Constructia de locuri de joaca pentru copii – Comuna Pietrari</t>
  </si>
  <si>
    <t>Reabilitarea sistemului de incalzire gradinita – Comuna Motaieni</t>
  </si>
  <si>
    <t>Crearea de evenimente culturale/festivaluri: Festivalul Ileana Sararoiu</t>
  </si>
  <si>
    <t>Crearea de evenimente culturale/festivaluri: Festivalul Laura Stoica</t>
  </si>
  <si>
    <t>Intocmirea unei evaluari a perspectivelor de dezvoltare si a unei strategii de sustinere Statiunilor de Cercetare din Judetul Dambovita: Statiunea de Cercetare – Dezvoltare pentru Pomicultura Voinesti;            Statiunea de Cercetare si Dezvoltare pentru Piscicultura Nucet;            Statiunea de Cercetare – Dezvoltare pentru Cresterea Ovinelor Bilciuresti;</t>
  </si>
  <si>
    <t>EDUCATIE - CERCETARE, CULTURA SI SPORT</t>
  </si>
  <si>
    <t xml:space="preserve">350,00 </t>
  </si>
  <si>
    <t xml:space="preserve">Etapa de realizare  </t>
  </si>
  <si>
    <t xml:space="preserve">     (1, 2 sau 3)</t>
  </si>
  <si>
    <t xml:space="preserve">Dezvoltarea de noi zone industriale si structuri de afaceri prin masuri de reconversie industriala: zona Otelarie – Vama pe DN 72 (ambele sensuri) (80 ha, 4000 locuri de munca) – Municipiul Targoviste </t>
  </si>
  <si>
    <t xml:space="preserve">Dezvoltarea de noi zone industriale si structuri de afaceri prin masuri de reconversie industriala: Unitatea Militara Garnizoana Teis – Municipiul Targoviste (40 ha supuse reconversiei, aprox. 3000 locuri noi de munca) </t>
  </si>
  <si>
    <t>Reabilitarea si extinderea Parcului Industrial Moreni</t>
  </si>
  <si>
    <t>Dezvoltarea de noi zone industriale si structuri de afaceri prin masuri de reconversie industriala: zona fosta IAS Ulmi (25 ha, 1250 locuri de munca)</t>
  </si>
  <si>
    <t xml:space="preserve">Dezvoltarea infrastructurii de afaceri in Municipiul Targoviste prin construirea unui Centru de afaceri in partea de NE a orasului </t>
  </si>
  <si>
    <t>Dezvoltarea de noi zone industriale si structuri de afaceri prin masuri de reconversie industriala: Unitatea Militara amplasata pe DN 72 A (8 ha reconversie,  800 locuri de munca) – Municipiul Targoviste</t>
  </si>
  <si>
    <t>Infiintarea Centrului Logistic si Expozitional Targoviste</t>
  </si>
  <si>
    <t>Sprijinirea infiintarii Centrului de Cercetare Renault – Titu: infrastructura aferenta, infiintarea unui centru-suport de afaceri pe o suprafata de aprox. 100 ha)</t>
  </si>
  <si>
    <t>Construirea a 3 statii fotovoltaice cu o putere de 800,000 Kwh/an – in colaborare cu Consiliile Locale</t>
  </si>
  <si>
    <t>Infiintarea Complexului Integrat de Afaceri Pucioasa</t>
  </si>
  <si>
    <t xml:space="preserve">Infiintarea unui Centru – pilot de Asistenta pentru Investitorii straini (sprijinul investitorilor straini in acomodarea cu legislatia/institutiile nationale, cu mediul de afaceri local, asistenta in rezolvarea „micilor probleme” pe care acestia le intampina) – model irlandez de sprijin a investitiilor </t>
  </si>
  <si>
    <t>Infiintarea Parcului Industrial Priboiu</t>
  </si>
  <si>
    <t>Dezvoltarea unui Turn de Dezvoltare – pilot dupa model Scotian (1986) (3 angajati specializati in domeniul economic, tehnic si de mediu)</t>
  </si>
  <si>
    <t>500,000 Euro</t>
  </si>
  <si>
    <t>Dezvoltarea unui Serviciu/Birou de Consultanta pentru afaceri in cadrul Consiliului Judetean</t>
  </si>
  <si>
    <t>Parc de afaceri pentru mica industrie – Fieni</t>
  </si>
  <si>
    <t>Infiintarea unui Centru de Dezvoltare Regionala pentru sprijinirea, implementarea, managementul si evaluarea Programului Operational Regional</t>
  </si>
  <si>
    <t>Sistem alimentare cu apa – 29,5 km</t>
  </si>
  <si>
    <t>Sistem canalizare – 29,5 km</t>
  </si>
  <si>
    <t>Moroeni</t>
  </si>
  <si>
    <t>Bransamente in aductiunea Galma – Rateiu – 7 km</t>
  </si>
  <si>
    <t>Alimentare cu apa Motaieni – Cucuteni, 10 km</t>
  </si>
  <si>
    <t>Retea canalizare – 10 km, statie de epurare</t>
  </si>
  <si>
    <t xml:space="preserve">Nucet </t>
  </si>
  <si>
    <t>Extindere retea de alimentare cu apa – 3 km</t>
  </si>
  <si>
    <t>Retea evacuare apa menajera si pluviala – 30 km</t>
  </si>
  <si>
    <t>Extindere sistem de alimentare cu apa – 4 km</t>
  </si>
  <si>
    <t>Evacuarea apelor uzate menajere – 7 km</t>
  </si>
  <si>
    <t xml:space="preserve">Odobesti </t>
  </si>
  <si>
    <t>Infiintare retea de alimentare cu apa potabila</t>
  </si>
  <si>
    <t>Infiintare retea canalizare, preluare ape pluviale si statii de epurare</t>
  </si>
  <si>
    <t xml:space="preserve">Persinari </t>
  </si>
  <si>
    <t>Sistem de alimentare cu apa potabila – 11 km</t>
  </si>
  <si>
    <t xml:space="preserve">Petresti </t>
  </si>
  <si>
    <t>Retea alimentare cu apa potabila – 37,5 km</t>
  </si>
  <si>
    <t>Extindere sistem de alimentare cu apa potabila – 6 km</t>
  </si>
  <si>
    <t>Sistem de canalizare</t>
  </si>
  <si>
    <t xml:space="preserve">Pietrari </t>
  </si>
  <si>
    <t>Retea de alimentare cu apa potabila</t>
  </si>
  <si>
    <t>Retea canalizare</t>
  </si>
  <si>
    <t>Reabilitare sistem de alimentare cu apa in satul Dealu Frumos – 16 km</t>
  </si>
  <si>
    <t xml:space="preserve">Poiana </t>
  </si>
  <si>
    <t>Canalizare pluviala</t>
  </si>
  <si>
    <t xml:space="preserve">Canalizare menajera, statie de epurare </t>
  </si>
  <si>
    <t>Sistem de alimentare cu apa – 35 km</t>
  </si>
  <si>
    <t>Retea canalizare – 35 km</t>
  </si>
  <si>
    <t xml:space="preserve">Produlesti </t>
  </si>
  <si>
    <t>Canalizare si statie de epurare – 27,5 km</t>
  </si>
  <si>
    <t>Alimentare cu apa – 50 km</t>
  </si>
  <si>
    <t xml:space="preserve">Racari </t>
  </si>
  <si>
    <t>Canalizare si retea apa in Ghergani – Mavrodin (12 km), Colacu – Sabiesti – Balanesti – Stanesti (15 km), Ghimpati (5 km)</t>
  </si>
  <si>
    <t>Retele de canalizare si statii de epurare</t>
  </si>
  <si>
    <t xml:space="preserve">Retea colectare apa menajera si pluviala </t>
  </si>
  <si>
    <t xml:space="preserve">Rascaeti </t>
  </si>
  <si>
    <t xml:space="preserve">Sistem de alimentare cu apa potabila </t>
  </si>
  <si>
    <t>Extindere sistem de alimentare cu apa potabila – 5 km</t>
  </si>
  <si>
    <t xml:space="preserve">Runcu </t>
  </si>
  <si>
    <t>Extindere sistem de alimentare cu apa potabila– 6 km</t>
  </si>
  <si>
    <t>Salcioara</t>
  </si>
  <si>
    <t xml:space="preserve">Selaru </t>
  </si>
  <si>
    <t>Extindere alimentare cu apa Fierbinti – 20,2 km</t>
  </si>
  <si>
    <t>Sistem complet de canalizare – 20,2 km</t>
  </si>
  <si>
    <t>Retea apa potabila Campulet – 1,2 km</t>
  </si>
  <si>
    <t>Retele de canalizare si sistem epurare – 21,05 km</t>
  </si>
  <si>
    <t>Reabilitare retea apa potabila Gheboieni – 23 km</t>
  </si>
  <si>
    <t>Realizare sistem de canalizare – 46 km</t>
  </si>
  <si>
    <t>Infiintare retea apa sat Motraca – 3,2 km</t>
  </si>
  <si>
    <t>Canalizare (satele Ulmi, Motraca, Dumbrava, Colanu, Viisoara) – 20 km</t>
  </si>
  <si>
    <t xml:space="preserve">Vacaresti </t>
  </si>
  <si>
    <t>Extindere retea apa potabila – 20 km</t>
  </si>
  <si>
    <t>Infiintare retea canalizare – 20 km</t>
  </si>
  <si>
    <t>Valea Lunga</t>
  </si>
  <si>
    <t>Reatea canalizare, statie de epurare</t>
  </si>
  <si>
    <t>Extindere alimentare apa Valeni si Mesteacan</t>
  </si>
  <si>
    <t xml:space="preserve">Extindere sistem de alimentare cu apa </t>
  </si>
  <si>
    <t>Canalizare ape uzate – 20 km</t>
  </si>
  <si>
    <t>Retea de apa potabila in satele Satesti si Carlanesti – 6 km</t>
  </si>
  <si>
    <t>Realizare canalizare (in colaborare cu Valea Lunga, Iedera, Moreni) – 20 km</t>
  </si>
  <si>
    <t>Sistem de canalizare – 10 km</t>
  </si>
  <si>
    <t xml:space="preserve">Vladeni </t>
  </si>
  <si>
    <t xml:space="preserve">Voinesti </t>
  </si>
  <si>
    <t>Statie de epurare, retea de canalizare – 25 km</t>
  </si>
  <si>
    <t>Reabilitare / extindere sistem de alimentare cu apa potabila – 8 km</t>
  </si>
  <si>
    <t>Vulcana-Bai</t>
  </si>
  <si>
    <t>Realizare canalizare publica si statie de epurare – 20 km</t>
  </si>
  <si>
    <t>Vulcana Pandele</t>
  </si>
  <si>
    <t>Sistem de canalizare + statie de epurare</t>
  </si>
  <si>
    <r>
      <t>Retea apa potabila – 3 km</t>
    </r>
    <r>
      <rPr>
        <u val="single"/>
        <sz val="11"/>
        <color indexed="17"/>
        <rFont val="Arial"/>
        <family val="2"/>
      </rPr>
      <t xml:space="preserve"> </t>
    </r>
  </si>
  <si>
    <t>Propuneri de proiecte ale Consiliilor Locale</t>
  </si>
  <si>
    <t>Regularizarea valcelelor naturale (11319 ml)</t>
  </si>
  <si>
    <t>Reabilitare cursuri torenti</t>
  </si>
  <si>
    <t>Amenajarea albiei paraului Bizidiel (contruire praguri de fund si diguri de protectie – 13 km)</t>
  </si>
  <si>
    <t>Pod si aparari de mal pe raul Ialomita</t>
  </si>
  <si>
    <t>Lucrari de aparare impotriva alunecarilor de teren in satul Valea Leurzii</t>
  </si>
  <si>
    <t>Regularizare parau Bascov</t>
  </si>
  <si>
    <t>Amenajarea si regularizarea paraielor si a cursului raului Dambovita</t>
  </si>
  <si>
    <t>Lucrari de regularizare a canalului colector de pe raza comunei</t>
  </si>
  <si>
    <t>Lucrari de decolmatare (in curs de implementare)</t>
  </si>
  <si>
    <t>Aparari de mal pe raul Provita – 5 km</t>
  </si>
  <si>
    <t>Realizare dig protectie pe dreapta raului Dambovita</t>
  </si>
  <si>
    <t>Desecare si refacere terenuri-zona Rapa si Coasta Predii – 10 ha</t>
  </si>
  <si>
    <t>Amenajare curs de apa pe paraul Potop – 15 km</t>
  </si>
  <si>
    <t>Regularizarea cursului raului Dambovita</t>
  </si>
  <si>
    <t>Combaterea alunecarilor de teren</t>
  </si>
  <si>
    <t>Refacere praguri de fund (in totalitate rupte) pe Valea Larga</t>
  </si>
  <si>
    <t>Aparare maluri rau Potop</t>
  </si>
  <si>
    <t>Decolmatare si ecologizare parau Tinoasa – 4,8 km</t>
  </si>
  <si>
    <t>Amenajare teren si impadurire zona aval Baraj Zavoiu – 22 ha</t>
  </si>
  <si>
    <t>Amenajare terase Cricov I in zona centrala Moreni (in curs de implementare)</t>
  </si>
  <si>
    <t>Regularizare canal pluvial Bana-Teis (in curs de implementare)</t>
  </si>
  <si>
    <t>Amenajare plaja raul ARGES – 200 mp</t>
  </si>
  <si>
    <t>Regularizare Parau Valea Lunga</t>
  </si>
  <si>
    <t>Regularizare parau Suta Seaca</t>
  </si>
  <si>
    <t>Reabilitare spatii afectate de inundatii (in curs de realizare)</t>
  </si>
  <si>
    <t>Aparare de mal pe paraul Vulcana si Valcea – 3030 m</t>
  </si>
  <si>
    <t>Reabilitarea lacurilor de acumulare de pe Ilfov si Dambovita</t>
  </si>
  <si>
    <t>Refacere praguri de fund , aparari de maluri, si imbunatatiri funciare pe 140 ha</t>
  </si>
  <si>
    <t>Refacere drum Cârlăneşti - consolidare zona de alunecări, 3 km</t>
  </si>
  <si>
    <t>Regularizarea albiei pârâului Vălceaua Neagră – 2 km</t>
  </si>
  <si>
    <t>Regularizarea albiei pârâului Şuviţa - regularizare şi consolidare mal în zona blocului, 3 km</t>
  </si>
  <si>
    <t>Reabilitare albie Cricovul Dulce de la izvoare pana la iesirea din localitate - executie aparari de mal si praguri de fund</t>
  </si>
  <si>
    <t>Colectarea deseurilor degradabile si biodegradabile</t>
  </si>
  <si>
    <t>Amenajarea rezervatiei Zimbraria cu scop turistic</t>
  </si>
  <si>
    <t>Actiuni intretinere rezervatie naturala – 5 km</t>
  </si>
  <si>
    <t>Amenajarea unui punct ecologic de colectare a gunoiului  Decindeni</t>
  </si>
  <si>
    <t>Colectarea deseurilor</t>
  </si>
  <si>
    <t>Ecologizare depozit de deseuri</t>
  </si>
  <si>
    <t>Modernizare iluminat public</t>
  </si>
  <si>
    <t>Locuri de joaca pt copii</t>
  </si>
  <si>
    <t>Realizare colectare, transport, depozitare deseuri</t>
  </si>
  <si>
    <t>Reabilitare termica (in curs de executie)</t>
  </si>
  <si>
    <t>Serviciu colectare, transport, preluare deseuri</t>
  </si>
  <si>
    <t>Colectare deseuri degradabile si biodegradabile</t>
  </si>
  <si>
    <t>Rascaeti</t>
  </si>
  <si>
    <t>Ecologizare gropi de gunoi</t>
  </si>
  <si>
    <t>Reamenajare si intretinere islazuri comunale – 73 ha</t>
  </si>
  <si>
    <t>Infiintare platforma ecologica pentru deseuri</t>
  </si>
  <si>
    <t>Infiintare serviciu de salubritate</t>
  </si>
  <si>
    <t>Reabilitare Parcului Vacarestilor si a lacurilor de acumulare de pe Ilfov si D-ta - imprejmuire si amenajare corespunzatoare in vederea conservarii si darii in circuitul turistic</t>
  </si>
  <si>
    <t>Reabilitarea  islazurilor comunale - lucrari de imbunatatiri funciare pentru cele 4 islazuri, 200 ha</t>
  </si>
  <si>
    <t>Extinderea şi modernizarea reţelei de iluminat public şi eficientizarea consumului de curent electric – 3 km</t>
  </si>
  <si>
    <t>Realizarea unei platforme de deseuri ecologice</t>
  </si>
  <si>
    <t>Optimizare consum energie electrica</t>
  </si>
  <si>
    <t>Localitatea</t>
  </si>
  <si>
    <t>Amenajarea zonelor de agrement existente si amenajarea altor spatii noi:                                           - Creare parc nou zona gara – unitatea militara, in municipiul Targoviste;                                                           - Amenajare parc zona Episcopie - Teis;                        - Reabilitare parc „Chindia” din municipiul Targoviste;      - Reabilitare sere solarii si rasadnite Primaria Targoviste;                                                                  - Reabilitare baza de agrement Targoviste</t>
  </si>
  <si>
    <t>Reabilitarea sistemelor municipale de  termoficare in scopul reducerii semnificative a emisiilor de poluanti in orasele Moreni, Gaesti, Pucioasa, Fieni si Titu;  Subproiecte:                                                                     -  Modernizarea si cresterea eficientei energetice a centralelor municipale de termoficare;                                  -  Reabilitarea retelelor de distributie;                                       - Contorizarea agentului termic pentru incalzire si apa calda menajera</t>
  </si>
  <si>
    <t>Cranguri</t>
  </si>
  <si>
    <t>Aparare impotriva inundatiilor prin lucrari de decolmatare si regularizare cursuri de apa; Subproiecte:                                                                          - Regularizare rau Dambovita (sat Capu Coastei – com. Malu cu Flori, sat Manesti – com. Manesti);                         - Regularizare parau Muscel (com. Valeni Dambovita);  - Regularizare parau Valea Larga (sat Miclosanii Mici – com. Malu cu Flori, sat Valea Larga – com. Pucheni);    - Regularizare parau Ciorogarla (sat Poiana – com. Poiana, com. Brezoaele);                                                   - Regularizare parau Ilfov (com. Vacaresti, com. Udresti, sat Bungetu – com. Vacaresti, sat Mircea Voda – com. Salcioara);                                              -  Regularizare parau Raul Alb (com. Pietrari);                          - Regularizare rau Cricovul Dulce la Visinesti</t>
  </si>
  <si>
    <t>MEDIU</t>
  </si>
  <si>
    <t>Rata de schimb</t>
  </si>
  <si>
    <t>Alimentarea cu gaze naturale a zonei de nord a judeţului, pe valea Ialomiţei : zona curinsă între Dobreşti şi Cabana Peştera</t>
  </si>
  <si>
    <t>Alimentarea cu gaze naturale a zonei de sud – est a judeţului : Bilciureşti, Cojasca, Ciocăneşti, Slobozia Moară, Brezoaele</t>
  </si>
  <si>
    <t>Alimentarea cu gaze naturale a zonei de sud – vest a judeţului : realizarea distribuţiilor de gaze în Răscăeţi, Şelaru, Morteni, Crângurile, Gura Foii, Tetcoiu, Costeştii din Vale, Ulieşti, Corbii Mari, Odobeşti</t>
  </si>
  <si>
    <t>Alimentarea cu gaze naturale a zonei central – estice a judeţului : Băleni Români, Dobra, Cornăţelu, Iedera de Jos</t>
  </si>
  <si>
    <t>Alimentarea cu gaze naturale a zonei turistice Leaota</t>
  </si>
  <si>
    <t>Extindere retele gaze cartier Priseaca – Municipiul Targoviste</t>
  </si>
  <si>
    <t>Alimentarea cu energie termica</t>
  </si>
  <si>
    <t>Reabilitarea termică a clădirilor colective de locuit din Municipiul Târgovişte</t>
  </si>
  <si>
    <t>Reabilitarea termică a clădirilor colective de locuit din Doiceşti, Pucioasa, Fieni, Pietroşiţa, Moreni</t>
  </si>
  <si>
    <t>Reabilitarea termică a clădirilor colective de locuit din Răcari, Titu, Găeşti</t>
  </si>
  <si>
    <t>Modernizare retele termice prin înlocuirea conductelor de transport agent termic montate în canale termice cu conducte preizolate în Municipiul Târgovişte</t>
  </si>
  <si>
    <t>Reabilitare retele transport energie electrica inalta tensiune</t>
  </si>
  <si>
    <t>Deviere retele transport energie electrica inalta tensiune in zonele in care aceasta traverseaza localitatile</t>
  </si>
  <si>
    <t>Modernizarea statiilor de transformare inalta tensiune - medie tensiune</t>
  </si>
  <si>
    <t>Modernizare posturi de transformare in mediul urban</t>
  </si>
  <si>
    <t>Modernizare posturi de transformare in mediul rural</t>
  </si>
  <si>
    <t>Reabilitarea liniilor electrice de medie tensiune</t>
  </si>
  <si>
    <t>Reabilitarea liniilor electrice de joasa tensiune</t>
  </si>
  <si>
    <t>Electrificarea locuintelor izolate din mediul rural</t>
  </si>
  <si>
    <t>Construirea infrastructurii de alimentare cu energie electrica pentru viitoarea statiune Pestera-Padina</t>
  </si>
  <si>
    <t>Construirea infrastructurii de alimentare cu energie electrica pentru viitoarea microstatiune Zanoaga-Bolboci</t>
  </si>
  <si>
    <t>Reabilitare scoala generala clasele I – VIII – Comuna  Barbuletu</t>
  </si>
  <si>
    <t>Construirea unei Sali de sport – Comuna Candesti</t>
  </si>
  <si>
    <t>Reabilitare Camine Culturale Mogosani si Zavoiu – Comuna Mogosani</t>
  </si>
  <si>
    <t>Extindere scoala generala – Comuna Malu cu Flori</t>
  </si>
  <si>
    <t>Reabilitare gradinita Raul Alb</t>
  </si>
  <si>
    <t>Reabilitare scoala  - Comuna Pucheni</t>
  </si>
  <si>
    <t>Reconstructie Gradinita nr. 1 – Comuna Bezdead</t>
  </si>
  <si>
    <t>Reabilitare Camin Cultural – Comuna Barbuletu</t>
  </si>
  <si>
    <t>Reabilitare si dotare Camin Cultural – Comuna Pucheni</t>
  </si>
  <si>
    <t>Reparatie capitala camine culturale – Comuna Glodeni</t>
  </si>
  <si>
    <t xml:space="preserve">Extindere scoala generala cu clasele I – VIII – Comuna Varfuri </t>
  </si>
  <si>
    <t>Reabilitare Scoala nr. 2 – Comuna Poiana</t>
  </si>
  <si>
    <t>Construire sala de sport – Comuna Varfuri</t>
  </si>
  <si>
    <t>Crearea de evenimente culturale/festivaluri: Strada medievala in Targoviste</t>
  </si>
  <si>
    <t>Reabilitare scoala Cojocaru – Comuna Mogosani (2 Sali)</t>
  </si>
  <si>
    <t>Construire gradinita in satul Miulesti – Comuna Odobesti</t>
  </si>
  <si>
    <t>Amenajarea a 2 Sali de sport in Comuna Contesti – satele Contesti si Balteni</t>
  </si>
  <si>
    <t>Reabilitarea si modernizarea Stadionului Contesti</t>
  </si>
  <si>
    <t>Reabilitare scoala generala clasele I – VIII sat Gura Barbuletului– Comuna  Barbuletu</t>
  </si>
  <si>
    <t>Reabilitare Camin Cultural in satul Raul Alb de Jos – Comuna Raul Alb</t>
  </si>
  <si>
    <t>Construire camin cultural in satul Bungetu – Comuna Vacaresti</t>
  </si>
  <si>
    <t>Constructia unei gradinite cu program prelungit – Comuna Dragomiresti</t>
  </si>
  <si>
    <t>Reabilitare gradinite – Comuna Matasaru</t>
  </si>
  <si>
    <t xml:space="preserve">Constructie Camin Cultural in satul Ulmi – Comuna Ulmi  </t>
  </si>
  <si>
    <t>Reabilitare Camin Cultural – Comuna Pietrari</t>
  </si>
  <si>
    <t>Reabilitare Camin Cultural – Comuna Potlogi</t>
  </si>
  <si>
    <t>Construirea unui Club al Copiilor – Comuna Contesti</t>
  </si>
  <si>
    <t>Refacere Scoala Miclosanii Mici – corp 1 – Comuna Malu cu Flori</t>
  </si>
  <si>
    <t>Reabilitare Camin Cultural sat Dragomiresti, Comuna Dragomiresti</t>
  </si>
  <si>
    <t>Crearea unei baze de date privind patrimoniul cultural selectat si studiat</t>
  </si>
  <si>
    <t>Reparatie capitala gradinita – Comuna Visinesti</t>
  </si>
  <si>
    <t xml:space="preserve">Reaparatie capitala  scoala Ursei – Comuna Visinesti </t>
  </si>
  <si>
    <t>Reparatii Camin Cultural – Comuna Iedera</t>
  </si>
  <si>
    <t>Reabilitare scoala (9 Sali de clasa) – Comuna Tatarani</t>
  </si>
  <si>
    <t>Construire gradinita – Comuna Ocnita</t>
  </si>
  <si>
    <t>Construire sala de sport – Comuna Gura Sutii</t>
  </si>
  <si>
    <t>Construire sala de clasa – Comuna Vladeni</t>
  </si>
  <si>
    <t>Reabilitare scoala – Comuna Persinari  (456 mp, 10 Sali)</t>
  </si>
  <si>
    <t xml:space="preserve">Amenajare complex sportiv si de agrement pe malul Dambovitei (teren sport, plaja) – Comuna Contesti </t>
  </si>
  <si>
    <t>Extindere Camin Cultural – Comuna Rascaieti</t>
  </si>
  <si>
    <t>Construire sala sport – Comuna Rascaieti</t>
  </si>
  <si>
    <t>Construire sala sport – Comuna Crangurile</t>
  </si>
  <si>
    <t>Reabilitare Camin Cultural – Comuna Gura Sutii</t>
  </si>
  <si>
    <t>Organizarea de manifestari in tara si strainatate vizand spiritualitatea damboviteana ( cinci secole de la aparitia primei tiparituri in spatiul romanesc – „Liturghierul lui Macarie”; „Gabriel Popescu – personalitate a gandirii europene”, etc.)</t>
  </si>
  <si>
    <t>Reabilitare scoala cu clasele I – IV – Comuna Ocnita</t>
  </si>
  <si>
    <t>Reabilitare gradinita – Comuna Gura Sutii</t>
  </si>
  <si>
    <t xml:space="preserve">Reabilitare gradinita – Comuna Lucieni </t>
  </si>
  <si>
    <t>Reabilitare gradinita sat Ulmetu – Comuna Varfuri</t>
  </si>
  <si>
    <t xml:space="preserve">Sala de sport in Comuna Moroieni </t>
  </si>
  <si>
    <t>Reabilitare stadion si baza sportiva – Comuna Moroieni</t>
  </si>
  <si>
    <t>Reabilitare Camin Cultural sat Mogosesti, Comuna Dragomiresti</t>
  </si>
  <si>
    <t>Reabilitare Casa de Cultura –Comuna Pietrosita</t>
  </si>
  <si>
    <t>Amenajare teren sport – Comuna Pietrari</t>
  </si>
  <si>
    <t>Reabilitare Camin Cultural Ziduri – Comuna Odobesti</t>
  </si>
  <si>
    <t>Reabilitare scoala generala cu clasele I – IV (Gorgota) – Comuna Razvad</t>
  </si>
  <si>
    <t>Extindere si modernizare biblioteca – Comuna Visinesti</t>
  </si>
  <si>
    <t>Implementarea proiectului „Orase infratite digital – orase interactive” – sub egida Consiliului Judetean Dambovita</t>
  </si>
  <si>
    <t>Construire biblioteca comunala – Comuna Persinari (60 mp)</t>
  </si>
  <si>
    <t>Reabilitare scoala Ungureni – Comuna Dragomiresti</t>
  </si>
  <si>
    <t>Reabilitare scoala Rincaciov – Comuna Dragomiresti</t>
  </si>
  <si>
    <t>Construirea unui Muzeu al Satului – Comuna Vacaresti</t>
  </si>
  <si>
    <t>Introducere utilitati scoala – Comuna Mogosani</t>
  </si>
  <si>
    <t>Reabilitare constructie Camin Cultural – Comuna Corbii Mari</t>
  </si>
  <si>
    <t>Reabilitare Camin Cultural – Comuna Gura Foii</t>
  </si>
  <si>
    <t>Reabilitare Camin Cultural – Comuna Nucet</t>
  </si>
  <si>
    <t>Reabilitare Scoala nr. 2 – Comuna Sotanga</t>
  </si>
  <si>
    <t>Reparatie capitala Camin Cultural – Comuna Motaieni</t>
  </si>
  <si>
    <t>Reabilitarea şi modernizarea infrastructurii tehnice pentru cresterea potentialului turistic al Pesterii Ialomitei din masivul Bucegi, judetul Dambovita</t>
  </si>
  <si>
    <t>Proiect pentru aplicarea de tratamente fito-sanitare ecologice in regim gratuit pentru cca. 10000 ha plantatii pomicole (finantare MAPDR)</t>
  </si>
  <si>
    <t>Legumicultura</t>
  </si>
  <si>
    <t>Construirea unei fabrici de industrializare a legumelor şi a fructelor  pe teritoriul administrativ al municipiului Târgovişte pentru deservirea bazinelor legumicole Băleni şi Voineşti</t>
  </si>
  <si>
    <t>Reabilitarea serelor de la Targoviste</t>
  </si>
  <si>
    <t>Infiintarea de ferme noi in spatii protejate (sere, solarii) in zonele legumicole traditionale Baleni, Bucsani, Targoviste, Comisani, Lunguletu, Slobozia Moara, Tartasesti, Branistea, Poiana, Brezoaiele, Titu, Petresti, Morteni</t>
  </si>
  <si>
    <t>Infiintarea unor complexe pentru prestarea de servicii specifice culturilor legumicole (producerea şi difuzarea răsadurilor de legume, lucrări mecanice, monitorizarea şi aplicarea tratamentelor pentru boli şi dăunători) la Baleni, Comisani, Odobesti, Petresti, Targoviste</t>
  </si>
  <si>
    <t>Construirea unei pieţe de gros  - depozit frigorific de cca. 1000 tone in comuna Baleni</t>
  </si>
  <si>
    <t>Infiintarea unor depozite de colectare, sortare si ambalare la Baleni si Petresti</t>
  </si>
  <si>
    <t>Modernizare piata de gross pentru legume la Brezoaiele</t>
  </si>
  <si>
    <t>Floricultura</t>
  </si>
  <si>
    <t>Infiintarea de sere si solarii pentru cultura florilor in comunele Uliesti, Lucieni si Doicesti.</t>
  </si>
  <si>
    <t>Zootehnia</t>
  </si>
  <si>
    <t>Infiintare ferme familiale de tip comercial de vaci pentru lapte, cu capacitate de 10-50 capete la Moroieni, Pietrosita, Buciumeni, Motaieni, Fieni, Raul Alb, Darmanesti, Comisani, Targoviste, Odobesti, Finta, Cornesti, Potlogi, Crevedia, Cranguri, Gura Foii, Mogosani</t>
  </si>
  <si>
    <t>Infiintare ferme  familiale de oi si caprine cu capacitate de peste 150 capete la Runcu, Varfuri, Visinesti, Vacaresti, I. L. Caragiale, Ludesti si Hulubesti</t>
  </si>
  <si>
    <t>Infiintare ferme familiale componente ale cooperativei Muntenia pentru cresterea porcilor la Racari, Ulmi, Lucieni, Uliesti, Potlogi, Manesti, Visina</t>
  </si>
  <si>
    <t>Infiintarea de ferme noi, la exigenţe europene, la Găeşti, Titu, Fieni, Târgovişte</t>
  </si>
  <si>
    <t>Modernizare abator de la Branesti</t>
  </si>
  <si>
    <t>Realizarea unei linii de abatorizare pentru bovine la viitorul abator de la Racari (in constructie pe SAPARD pentru sacrificarea porcinelor)</t>
  </si>
  <si>
    <t>Infiintare ferme familiale de tip comercial de ingrasat taurine de peste 100 capete la Pucheni, Bezdead, Valea Lunga, Barbuletu, Pietrari</t>
  </si>
  <si>
    <t>Creşterea efectivelor de animale în: Corneşti, Bilciureşti, Crevedia, Tărtăşeşti, Titu, Găeşti</t>
  </si>
  <si>
    <t>Ferma zootehnica noua la Glodeni</t>
  </si>
  <si>
    <t>Ferme mixte noi la Lucieni</t>
  </si>
  <si>
    <t>Realizarea unor centre zonale de reproducţie, cu aplicarea biotehnologiilor avansate de reproducţie: Titu, Găeşti, Târgovişte, Pucioasa</t>
  </si>
  <si>
    <t>Constructia de ferme de crestere a animalelor pentru blana</t>
  </si>
  <si>
    <t>Infiintare ferme familiale de tip comercial pentru cresterea si ingrasarea porcilor la Razvad, Darmanesti, Potlogi</t>
  </si>
  <si>
    <t>Constructia de ferme de crestere a fazanilor</t>
  </si>
  <si>
    <t>Renovare centru de insamantari artificiale la Varfuri</t>
  </si>
  <si>
    <t>Infiintare farmacie veterinara la Varfuri</t>
  </si>
  <si>
    <t>Dotarea DADR a judetului Dambovita cu un autolaboratoar pentru monitorizarea producerii nutreţurilor combinate în unităţi de tip FNC din zona Titu, Crevedia</t>
  </si>
  <si>
    <t>Apicultura</t>
  </si>
  <si>
    <t>Dezvoltarea fermelor apicole prin achizitia de pavilioane de transport, stupi, familii de albine puternice, matci performante, etc. la Hulubesti, Ocnita, I.L. Caragiale, Lucieni, Vacaresti, Cornesti, Targoviste, Pucioasa si Moreni</t>
  </si>
  <si>
    <t>Statie de imbuteliere produse apicole la Lucieni</t>
  </si>
  <si>
    <t>Dezvoltarea statiunii de cercetari piscicole de la Nucet in vederea derularii de programe pentru îmbunătăţirea condiţiilor de producere a puietului, dezvoltarea speciilor autohtone valoroase, aclimatizarea şi îmbunătăţirea speciilor importante</t>
  </si>
  <si>
    <t>Amenajarea de bazine piscicole in comunele Visina, Potlogi, Butimanu</t>
  </si>
  <si>
    <t>Reabilitarea sistemelor de irigatii din cadrul amenajarii Titu-Ogrezeni (partial) pe o suprafata agricola de 1600 ha</t>
  </si>
  <si>
    <t>Reabilitarea sistemelor de irigatii din cadrul amenajarii Bratesti-Baleni pe o suprafata agricola de 600 ha</t>
  </si>
  <si>
    <t>Reabilitarea sistemelor de irigatii din cadrul amenajarii Bunget-Habeni pe o suprafata agricola de 700 ha</t>
  </si>
  <si>
    <t>Reabilitarea lucrarilor de combaterea eroziunii solului din cadrul amenajarii CES CES Pucioasa (comunele Runcu si Pietrosita)</t>
  </si>
  <si>
    <t>Reabilitarea lucrarilor de combaterea eroziunii solului din cadrul amenajarii CES Raul Alb (comunele Raul Alb, Barbuletu si Pietrari)</t>
  </si>
  <si>
    <t>Reabilitarea lucrarilor de combaterea eroziunii solului din cadrul amenajarii CES Valea Larga (comunele Pucheni si Malu cu Flori)</t>
  </si>
  <si>
    <t>Amenajarea terenurilor afectate de alunecari in zona Valeni Dambovita</t>
  </si>
  <si>
    <t>Amenajarea terenurilor afectate de alunecari in zona Buciumeni-Valea Leurzii</t>
  </si>
  <si>
    <t>Amenajarea terenurilor afectate de alunecari in zona Varfuri</t>
  </si>
  <si>
    <t>Amenajarea torentilor ce afecteaza terenul agricol in zona Ludesti</t>
  </si>
  <si>
    <t>Amenajarea terenurilor afectate de alunecari in zona Visinesti</t>
  </si>
  <si>
    <t>Amenajarea torentilor ce afecteaza terenul agricol in zona Hulubesti</t>
  </si>
  <si>
    <t>Amenajarea terenurilor afectate de alunecari in zona Valea Lunga</t>
  </si>
  <si>
    <t>Amenajarea torentilor ce afecteaza terenul agricol in zona Razvad</t>
  </si>
  <si>
    <t>Amenajarea torentilor ce afecteaza terenul agricol in zona Iedera</t>
  </si>
  <si>
    <t>Amenajarea torentilor ce afecteaza terenul agricol in zona Candesti</t>
  </si>
  <si>
    <t>AGRICULTURA SI DEZVOLTARE RURALA</t>
  </si>
  <si>
    <t>Agricultura Mare</t>
  </si>
  <si>
    <r>
      <rPr>
        <b/>
        <sz val="10"/>
        <rFont val="Calibri"/>
        <family val="2"/>
      </rPr>
      <t>Imbunatatiri funciare:</t>
    </r>
    <r>
      <rPr>
        <sz val="10"/>
        <rFont val="Calibri"/>
        <family val="2"/>
      </rPr>
      <t xml:space="preserve">                    Amenajari pentru irigatii</t>
    </r>
  </si>
  <si>
    <r>
      <rPr>
        <b/>
        <sz val="10"/>
        <rFont val="Calibri"/>
        <family val="2"/>
      </rPr>
      <t>Imbunatatiri funciare:</t>
    </r>
    <r>
      <rPr>
        <sz val="10"/>
        <rFont val="Calibri"/>
        <family val="2"/>
      </rPr>
      <t xml:space="preserve">                    Amenajari pentru combaterea eroziunii solului</t>
    </r>
  </si>
  <si>
    <r>
      <rPr>
        <b/>
        <sz val="10"/>
        <rFont val="Calibri"/>
        <family val="2"/>
      </rPr>
      <t>Imbunatatiri funciare:</t>
    </r>
    <r>
      <rPr>
        <sz val="10"/>
        <rFont val="Calibri"/>
        <family val="2"/>
      </rPr>
      <t xml:space="preserve">                    Amenajari noi pentru combaterea eroziunii solului</t>
    </r>
  </si>
  <si>
    <t>Construirea de unităţi de cazare pentru 3500 locuri de nivel mediu şi de lux la Padina (1hotel 5*, 1 hotel 4*, 8 hoteluri 3*, 6 hoteluri 2*, 5 minihoteluri 3*, 5 minihoteluri 2*, 4 cabane, 1 camping)</t>
  </si>
  <si>
    <t>Microstaţiune Leaota (în parteneriat cu judeţul Argeş)</t>
  </si>
  <si>
    <t>Construirea de unităţi de cazare pentru 1200 locuri de nivel mediu şi de lux la Peştera (1hotel 4*, 4 hoteluri 3*, 3 hoteluri 2*, 8 pensiuni 3*, 3 cabane)</t>
  </si>
  <si>
    <t>Construire 2 patinoare: acoperit la Padina şi natural la Peştera</t>
  </si>
  <si>
    <t>Modernizarea bazei de agrement Crizantema – bazin de înot, teren de tenis, sală multifuncţională - Municipiul Targoviste</t>
  </si>
  <si>
    <t>Amenajarea a 22 de noi pârtii de schi în zona Peştera – Padina, din care 3 pentru  şcoli de schi</t>
  </si>
  <si>
    <t>Amenajare 2  trambuline pentru sărituri cu schiurile la Padina în zona Tătaru – Coteanu</t>
  </si>
  <si>
    <t>Construirea de pensiuni turistice pentru agroturism în localităţile: Bărbuleţu, Bezdead, Cândeşti, Cobia, Glodeni, Iedera, Ludesti, Malu cu Flori, Moroeni, Pietrari, Pietroşiţa, Pucheni, Pucioasa, Runcu, Varfuri, Visinesti, Voineşti, Vulcana – Băi</t>
  </si>
  <si>
    <t>Amenajare pârtie de schi fond şi biatlon la Padina</t>
  </si>
  <si>
    <t>Amenajare instalaţii de transport pe cablu în zona Peştera – Padina  - 16 teleferice (2 telegondole, 3 telescaune, 11 teleschiuri)</t>
  </si>
  <si>
    <t>Teren de golf in zona Ocnita</t>
  </si>
  <si>
    <t>Modernizarea pârtiilor de schi existente: Cocora şi Babele</t>
  </si>
  <si>
    <t>Amenajare bază nouă de tratament (2 ha) la Vulcana-Băi</t>
  </si>
  <si>
    <t>Construire 2 piscine acoperite cu spaţii pentru saună, săli pentru gimnastică, fitness şi saloane pentru cosmetică, bowling la Peştera şi Padina</t>
  </si>
  <si>
    <t>Amenajare pârtii de schi la Leaota</t>
  </si>
  <si>
    <t>Complex integrat de afaceri Pucioasa (multifunctional)</t>
  </si>
  <si>
    <t>Complex de agrement multifuncţional la Padina (săli de jocuri, săli pentru reuniuni şi spectacole, baruri , restaurante , discoteci)</t>
  </si>
  <si>
    <t>Amenajarea unei baze de tratament în vecinătatea hotelului Carp</t>
  </si>
  <si>
    <t>Construire sală pentru practicarea sportului de curling la Padina</t>
  </si>
  <si>
    <t>Refacere ambianţă în centrul comercial vechi Târgovişte</t>
  </si>
  <si>
    <t>Reabilitarea drumului de acces la manastirea Bunea (din Vulcana-Bai)</t>
  </si>
  <si>
    <t xml:space="preserve">Reabilitare parcului Chindia – Municipiul Targoviste </t>
  </si>
  <si>
    <t>Realizarea unei telecabine Vulcana-Bai – Manastirea Bunea</t>
  </si>
  <si>
    <t>Valorificarea turistica a factorilor balneari din localităţile: Gura Ocniţei, Vişineşti, Vârfuri, Lăculeţe, Viforâta, Bărbuleţu, Cândeşti, Pietroşiţa, Şotânga, Glodeni</t>
  </si>
  <si>
    <t>Teleferic de acces la Manastirea Dealu</t>
  </si>
  <si>
    <t>Centru de Wellness la Pucioasa</t>
  </si>
  <si>
    <t>Reabilitarea telecabinei Babele – Peştera</t>
  </si>
  <si>
    <t>Creşterea gradului de confort de la 3 la 4 stele a hotelului Ceres din Pucioasa</t>
  </si>
  <si>
    <t>Amenajare lacuri de acumulare pe raurile Ilfov si Dambovita pentru agrement in comuna Vacaresti</t>
  </si>
  <si>
    <t>Realizarea a 2 complexe sportive în aer liber cu condiţii pentru antrenamentul loturilor de sportivi profesionişti</t>
  </si>
  <si>
    <t>Reabilitarea drumului de acces Toculesti – Manastirea Bunea (comuna Vulcana Pandele)</t>
  </si>
  <si>
    <t>Dotarea cu echipamente moderne a echipelor de salvamont</t>
  </si>
  <si>
    <t>Amenajare pârtie de schi de plimbare (randonnee) la Peştera</t>
  </si>
  <si>
    <t>Centru pentru echitaţie la Padina</t>
  </si>
  <si>
    <t>Amenajarea si introducerea in circuitul turistic a centralei hidroelectrice Dobreşti – comuna Moroeni</t>
  </si>
  <si>
    <t>Restaurare şi punere în valoare a fortificaţiilor din municipiul Târgovişte – şanţul cetăţii şi valul cetăţii - tronson I</t>
  </si>
  <si>
    <t xml:space="preserve">Amenajarea lacurilor pentru practicarea pescuitului sportiv </t>
  </si>
  <si>
    <t>Drum de legătură Pucioasa – Vulcana-Băi</t>
  </si>
  <si>
    <t>Renovare muzeul de artă  din Municipiul Târgovişte</t>
  </si>
  <si>
    <t>Centru de echitatie in Comuna Runcu</t>
  </si>
  <si>
    <t>Amenajare baza sportiva in parcul Sf. Apostoli Petru si Pavel din Comuna Vulcana Bai</t>
  </si>
  <si>
    <t>Dezvoltarea turistica a zonei manastirii Gorgota</t>
  </si>
  <si>
    <t>Reabilitare drum acces la tabara de copii Margineanca (DC Sotanga-Tatarani)</t>
  </si>
  <si>
    <t>Centru de informare si documentare turistică la Targoviste</t>
  </si>
  <si>
    <t>Amenajare parcuri de agrement si strand in Municipiul Moreni</t>
  </si>
  <si>
    <t>Reabilitarea Palatului Brâncovenesc de la Potlogi</t>
  </si>
  <si>
    <t>Centru de formare profesionala la Pucioasa</t>
  </si>
  <si>
    <t>Renovarea şi restaurarea picturilor bisericii Sf. Nicolae Geartoglu– Municipiul Targoviste</t>
  </si>
  <si>
    <t>Terenuri de tenis în aer liber la Padina şi Peştera</t>
  </si>
  <si>
    <t>Reabilitarea si modernizare hotelurilor din statiunea Pucioasa</t>
  </si>
  <si>
    <t>Amenajarea si integrarea in circuitul turistic a unui Muzeu Militar intr-o unitate miltara</t>
  </si>
  <si>
    <t>Renovarea şi restaurarea bisericii mănăstirii Stelea şi construirea de noi chilii în stilul sec. XVI– Municipiul Targoviste</t>
  </si>
  <si>
    <t>Amenajare pentru agrement a lacului Pucioasa</t>
  </si>
  <si>
    <t>Construire centre de închiriere pentru material sportiv şi de agrement la Padina – Peştera şi Leaota</t>
  </si>
  <si>
    <t>Reabilitarea scolii din Miclosanii Mici (com. Malu cu Flori) in vederea organizarii de tabere de vacanta cu specific agroturistic</t>
  </si>
  <si>
    <t>Punct de informare turistică în viitoarele statiuni Pestera – Padina, Bolboci-Zanoaga şi Leaota</t>
  </si>
  <si>
    <t xml:space="preserve">Amenajarea zonelor cu fond cinegetic pentru valorificarea vanatorii de calitate </t>
  </si>
  <si>
    <t>Renovarea şi restaurarea picturilor bisericii Sf. Impăraţi Constantin şi Elena – Municipiul Targoviste</t>
  </si>
  <si>
    <t>Amenajare parc zona Episcopiei – Teiş</t>
  </si>
  <si>
    <t>Amenajare parc in zona Gara – UM din Municipiul Targoviste</t>
  </si>
  <si>
    <t>Reabilitare Curtea Brâncovenească de la Doiceşti</t>
  </si>
  <si>
    <t>Reabilitarea şi modernizarea taberelor şcolare Vânătorul, Căprioara şi Cerbul şi crearea de dotări pentru agrement şi sport</t>
  </si>
  <si>
    <t>Trasee ecoturistice in parcul natural Bucegi</t>
  </si>
  <si>
    <t>Renovarea şi restaurarea bisericii Sf. Dumitru Buzinca – Municipiul Targoviste</t>
  </si>
  <si>
    <t>Reabilitare cabana Omu</t>
  </si>
  <si>
    <t xml:space="preserve">Modernizarea Spitalului Municipal - Moreni </t>
  </si>
  <si>
    <t>Locuinte sociale pentru populatia de etnie rroma – Comuna Potlogi</t>
  </si>
  <si>
    <t xml:space="preserve">Dezvoltarea unei retele de formatori pentru promovarea incluziunii sociale a rromilor </t>
  </si>
  <si>
    <t>Infiintarea unui centru pilot : Centru de ingrijire la domiciliu a persoanelor varstnice</t>
  </si>
  <si>
    <t>Locuinte sociale pentru populatia de etnie rroma – Comuna Nucet</t>
  </si>
  <si>
    <t>Constructie Centru de Sanatate – Comuna Pietrari</t>
  </si>
  <si>
    <t>Infiintarea unui Centru – pilot de respiro pentru persoanele cu probleme psihice (maladie Altzheimer, dementa) – pentru a veni in sprijinul mentinerii acestora in familie cat mai mult timp</t>
  </si>
  <si>
    <t>Campanii de constientizare a nevoii de educatie si integrare scolara a copiilor cu dizabilitati</t>
  </si>
  <si>
    <t>Pensiune batrani – Comuna Varfuri</t>
  </si>
  <si>
    <t>Crearea unui Centru de plasament de tip familial in cadrul Complexului « Floare de Colt » - Targoviste</t>
  </si>
  <si>
    <t>Infiintarea unui Centru de zi pentru mama si copil (propunere locatie: Targoviste, Titu)</t>
  </si>
  <si>
    <t>Camin de zi pentru copii defavorizati – Comuna Ludesti</t>
  </si>
  <si>
    <t>Reabilitarea instalatiilor sanitare interioare in locuintele sociale ale Primariei Targoviste</t>
  </si>
  <si>
    <r>
      <t xml:space="preserve">Infiintarea unui </t>
    </r>
    <r>
      <rPr>
        <b/>
        <sz val="10"/>
        <color indexed="8"/>
        <rFont val="Arial"/>
        <family val="2"/>
      </rPr>
      <t>Centru de resurse</t>
    </r>
    <r>
      <rPr>
        <sz val="10"/>
        <color indexed="8"/>
        <rFont val="Arial"/>
        <family val="2"/>
      </rPr>
      <t xml:space="preserve"> pentru persoanele cu dizabilitati</t>
    </r>
  </si>
  <si>
    <t>Definitivare investitie Centrul Integrat de instruire pentru copii rromi – Targoviste (finantare Grecia oprita)</t>
  </si>
  <si>
    <t>Reabilitare Centru de Asistenta Medico-Social – Com. Bucsani</t>
  </si>
  <si>
    <t>Centru integrat de consiliere si educare pentru copii rromi (micro XI) – gradinita Prepeleac– Mun. Targoviste</t>
  </si>
  <si>
    <t>Dispensar uman in Comuna Ocnita</t>
  </si>
  <si>
    <t>Dispensar uman in Comuna Raciu (satele Suta Seaca si Siliste)</t>
  </si>
  <si>
    <t xml:space="preserve">Centru de zi – Comuna Sotanga </t>
  </si>
  <si>
    <t>Studii sociale si proiectare pentru implementarea proiectelor de reabilitare a sistemului social in Municipiul Targoviste</t>
  </si>
  <si>
    <t>Realizarea unei baze de date privind copii cu dizabilitati si a programului in care acestia sunt inclusi</t>
  </si>
  <si>
    <t>Infiintarea Centrului de zi pentru copilul care beneficiaza de o masura de protectie speciala Moreni</t>
  </si>
  <si>
    <t>Constructie spital sau dispensar uman – Racari</t>
  </si>
  <si>
    <t>Construire spital comunal – Contesti</t>
  </si>
  <si>
    <t>Construire puncte sanitare in Comuna Contesti (satele Crangasi, Gamanesti, Calugareni, Mereni)</t>
  </si>
  <si>
    <t xml:space="preserve">Lucrari de reparatii/modernizare pentru 2 dispensare (a cate 3 cabinete fiecare) in Comuna Ulmi </t>
  </si>
  <si>
    <t>Construirea a doua dispensare umane – Comuna Candesti</t>
  </si>
  <si>
    <t>Construirea a 3 dispensare in Comuna Dragodana</t>
  </si>
  <si>
    <t>Modernizare dispensar uman – Comuna Raul Alb</t>
  </si>
  <si>
    <t>Modernizare bloc locuinte sociale – Comuna Varfuri</t>
  </si>
  <si>
    <t>Centru pentru varstnici – Neajlov</t>
  </si>
  <si>
    <t>Infiintarea unui centru de zi pentru persoanele cu disabilitati – Titu</t>
  </si>
  <si>
    <t>Regenerarea urbana – imbunatatirea infrastructurii serviciilor sociale in Municipiul Targoviste</t>
  </si>
  <si>
    <t>Centrul de criza Pucioasa</t>
  </si>
  <si>
    <t>Constructie Policlinica – Comuna Moroieni</t>
  </si>
  <si>
    <t>Restructurarea Centrului de recuperare si reabilitare persoane cu handicap Tuicani – Moreni</t>
  </si>
  <si>
    <t>Construirea unui dispensar in Comuna Dragomiresti (satele Ungureni si Decindeni)</t>
  </si>
  <si>
    <t>Modernizare si reabilitare dispensare existente in Comuna  Raul Alb</t>
  </si>
  <si>
    <t>Infiintare dispensar – Comuna Varfuri</t>
  </si>
  <si>
    <t>Valorificarea potenţialului balnear pentru cură internă în perimetrul staţiunii Pucioasa</t>
  </si>
  <si>
    <t>Reabilitare şi modernizare drum acces la taberele şcolare de pe Valea Ialomiţei</t>
  </si>
  <si>
    <t>Reabilitare şi modernizare drum acces la cabana Scropoasa din drumul Sanatoriul Moroieni – Pietroşiţa</t>
  </si>
  <si>
    <t>Reabilitare şi modernizare drum Glod - Sanatoriul Moroieni – Peştera</t>
  </si>
  <si>
    <t>Reabilitare şi modernizare drum Sinaia – Şaua Dichiului – intersectia cu drumul sanatoriul Moroeni – Peştera</t>
  </si>
  <si>
    <t>Reabilitarea drumului de acces la Manastirea Dealu</t>
  </si>
  <si>
    <t>Amenajarea potecilor din masivul Leaota în vederea îmbunătăţirii accesibilităţii cabanei Leaota şi relaţionarea acesteia cu traseele turistice din munţii Bucegi şi Culoarul Rucăr Bran</t>
  </si>
  <si>
    <t>Reabilitarea strazilor si parcajelor in vecinatatea obiectivelor turistice in municipiul Targoviste</t>
  </si>
  <si>
    <t>Reabilitarea strazilor, parcajelor si aleilor in orasul Pucioasa</t>
  </si>
  <si>
    <t>Reabilitarea strazilor, parcajelor si aleilor in comuna Vulcana-Bai</t>
  </si>
  <si>
    <t>Drum de legatura intre Valea Ialomitei si zona Bran prin saua Strunga</t>
  </si>
  <si>
    <t>Reabilitare drum legatura zona Cheile Zanoagei – platoul Bucegi</t>
  </si>
  <si>
    <t>Reabilitarea infrastructurii tehnico-edilitare in orasul Pucioasa</t>
  </si>
  <si>
    <t>Realizarea infrastructurii de alimentare cu apa, canalizare, epurare a apelor uzate, gestiunea deseurilor, alimentare cu gaze pentru zona viitoarei statiuni Pestera-Padina</t>
  </si>
  <si>
    <t>Realizarea infrastructurii de alimentare cu apa, canalizare, epurare a apelor uzate, gestiunea deseurilor, alimentare cu gaze pentru microstatiunea Bolboci-Zanoaga</t>
  </si>
  <si>
    <t>Realizarea infrastructurii de alimentare cu apa, canalizare, epurare a apelor uzate, gestiunea deseurilor, alimentare cu gaze, alimentare cu energie electrica pentru microstatiunea Leaota</t>
  </si>
  <si>
    <t>Infiintarea specializarii turism in cadrul Universitatii Valahia din Targoviste</t>
  </si>
  <si>
    <t>Dezvoltarea invatamantului profesional si a formarii profesionale continue pentru specializarea turism in Pucioasa</t>
  </si>
  <si>
    <t>Dezvoltarea bazei tehnico-materiale a scolilor cu profil turism</t>
  </si>
  <si>
    <t>Interconectarea invatamantului profesional de profil turism cu firmele de turism din judetele Dambovita si Prahova</t>
  </si>
  <si>
    <t>Integrarea in reteaua europeana de formare profesionala continua pentru sectorul turism</t>
  </si>
  <si>
    <t>Sprijin pentru realizarea de parteneriate externe in vederea realizarii schimburilor de specialisti pentru sectorul turism</t>
  </si>
  <si>
    <t>TURISM</t>
  </si>
  <si>
    <t>Infiintare centre de afaceri in Racari: Zona Racari (5 ha)</t>
  </si>
  <si>
    <t>Centru de afaceri in Racari: Zona Colacu (5ha)</t>
  </si>
  <si>
    <t>Priboiu</t>
  </si>
  <si>
    <t>Racari: Incurajarea mestesugurilor locale si  crearea de locuri de munca pentru persoane defavorizate prin reconversia unor spatii dezafectate (2 foste scoli) in spatii pentru micro-productie</t>
  </si>
  <si>
    <t xml:space="preserve">2.535.400 </t>
  </si>
  <si>
    <t>Nr. crt</t>
  </si>
  <si>
    <t>mil. Euro</t>
  </si>
  <si>
    <t>Termen de realizare</t>
  </si>
  <si>
    <t>Master Plan privind managementul integrat al apei in judetul Dambovita *</t>
  </si>
  <si>
    <t>Modernizare statii de apa potabila ce deservesc localitatile urbane din judetul Dambovita, in vederea asigurarii cantitatii si calitatii apei</t>
  </si>
  <si>
    <t>Reabilitarea si extinderea sistemului de distributie a apei potabile in municipiul Targoviste</t>
  </si>
  <si>
    <t>Reabilitarea sistemului de monitorizare al alimentarii cu apa a municipiului Targoviste</t>
  </si>
  <si>
    <t>Realizarea perimetrelor de protectie sanitara cu regim sever la captarile, statiile de apa si rezervoarele de inmagazinare din cadrul sistemului de alimentare cu apa al municipiului Targoviste</t>
  </si>
  <si>
    <t>Reabilitarea echipamentelor submersibile si a instalatiilor de masura a debitelor si volumelor de apa la fronturile de captare ale municipiului Targoviste</t>
  </si>
  <si>
    <t>Sisteme automate de clorinare si controlul potabilitatii apei, la statiile de pompare Lazuri si Priseaca</t>
  </si>
  <si>
    <t>Dotarea si acreditarea laboratoarelor pentru analiza apei potabile</t>
  </si>
  <si>
    <t>Modernizarea si contorizarea statiilor de hidrofor in municipiul Targoviste</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</si>
</sst>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1"/>
      <color indexed="8"/>
      <name val="Calibri"/>
      <family val="2"/>
    </font>
    <font>
      <b/>
      <sz val="10"/>
      <color indexed="8"/>
      <name val="Arial"/>
      <family val="2"/>
    </font>
    <font>
      <sz val="10"/>
      <color indexed="8"/>
      <name val="Arial"/>
      <family val="2"/>
    </font>
    <font>
      <i/>
      <sz val="10"/>
      <color indexed="8"/>
      <name val="Arial"/>
      <family val="2"/>
    </font>
    <font>
      <sz val="10"/>
      <color indexed="8"/>
      <name val="Calibri"/>
      <family val="2"/>
    </font>
    <font>
      <b/>
      <sz val="10"/>
      <color indexed="8"/>
      <name val="Calibri"/>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10"/>
      <color indexed="10"/>
      <name val="Arial"/>
      <family val="2"/>
    </font>
    <font>
      <b/>
      <sz val="12"/>
      <color indexed="9"/>
      <name val="Arial"/>
      <family val="2"/>
    </font>
    <font>
      <b/>
      <u val="single"/>
      <sz val="14"/>
      <color indexed="9"/>
      <name val="Calibri"/>
      <family val="2"/>
    </font>
    <font>
      <sz val="10"/>
      <color indexed="9"/>
      <name val="Arial"/>
      <family val="2"/>
    </font>
    <font>
      <b/>
      <u val="single"/>
      <sz val="11"/>
      <color indexed="8"/>
      <name val="Calibri"/>
      <family val="2"/>
    </font>
    <font>
      <u val="single"/>
      <sz val="11"/>
      <color indexed="12"/>
      <name val="Calibri"/>
      <family val="2"/>
    </font>
    <font>
      <u val="single"/>
      <sz val="11"/>
      <color indexed="20"/>
      <name val="Calibri"/>
      <family val="2"/>
    </font>
    <font>
      <sz val="10"/>
      <color indexed="10"/>
      <name val="Arial"/>
      <family val="2"/>
    </font>
    <font>
      <sz val="10"/>
      <color indexed="57"/>
      <name val="Arial"/>
      <family val="2"/>
    </font>
    <font>
      <sz val="10"/>
      <color indexed="60"/>
      <name val="Arial"/>
      <family val="2"/>
    </font>
    <font>
      <sz val="11"/>
      <color indexed="57"/>
      <name val="Calibri"/>
      <family val="2"/>
    </font>
    <font>
      <sz val="11"/>
      <color indexed="8"/>
      <name val="Arial"/>
      <family val="2"/>
    </font>
    <font>
      <b/>
      <sz val="11"/>
      <color indexed="8"/>
      <name val="Arial"/>
      <family val="2"/>
    </font>
    <font>
      <sz val="12"/>
      <color indexed="8"/>
      <name val="Arial"/>
      <family val="2"/>
    </font>
    <font>
      <sz val="11"/>
      <color indexed="9"/>
      <name val="Arial"/>
      <family val="2"/>
    </font>
    <font>
      <sz val="11"/>
      <color indexed="17"/>
      <name val="Arial"/>
      <family val="2"/>
    </font>
    <font>
      <u val="single"/>
      <sz val="11"/>
      <color indexed="17"/>
      <name val="Arial"/>
      <family val="2"/>
    </font>
    <font>
      <b/>
      <sz val="11"/>
      <color indexed="1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indexed="18"/>
        <bgColor indexed="64"/>
      </patternFill>
    </fill>
    <fill>
      <patternFill patternType="solid">
        <fgColor indexed="19"/>
        <bgColor indexed="64"/>
      </patternFill>
    </fill>
    <fill>
      <patternFill patternType="solid">
        <fgColor indexed="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63">
    <xf numFmtId="0" fontId="0" fillId="0" borderId="0" xfId="0" applyAlignment="1">
      <alignment/>
    </xf>
    <xf numFmtId="0" fontId="0" fillId="0" borderId="0" xfId="0" applyAlignment="1">
      <alignment shrinkToFit="1"/>
    </xf>
    <xf numFmtId="0" fontId="24" fillId="23" borderId="10" xfId="0" applyFont="1" applyFill="1" applyBorder="1" applyAlignment="1">
      <alignment horizontal="center" wrapText="1" shrinkToFit="1"/>
    </xf>
    <xf numFmtId="0" fontId="24" fillId="23" borderId="11" xfId="0" applyFont="1" applyFill="1" applyBorder="1" applyAlignment="1">
      <alignment horizontal="center" wrapText="1" shrinkToFit="1"/>
    </xf>
    <xf numFmtId="0" fontId="2" fillId="20" borderId="12" xfId="0" applyFont="1" applyFill="1" applyBorder="1" applyAlignment="1">
      <alignment horizontal="center" shrinkToFit="1"/>
    </xf>
    <xf numFmtId="0" fontId="2" fillId="20" borderId="12" xfId="0" applyFont="1" applyFill="1" applyBorder="1" applyAlignment="1">
      <alignment horizontal="justify" shrinkToFit="1"/>
    </xf>
    <xf numFmtId="0" fontId="2" fillId="20" borderId="12" xfId="0" applyFont="1" applyFill="1" applyBorder="1" applyAlignment="1">
      <alignment horizontal="center" wrapText="1" shrinkToFit="1"/>
    </xf>
    <xf numFmtId="0" fontId="2" fillId="20" borderId="12" xfId="0" applyFont="1" applyFill="1" applyBorder="1" applyAlignment="1">
      <alignment horizontal="center" shrinkToFit="1"/>
    </xf>
    <xf numFmtId="0" fontId="2" fillId="20" borderId="12" xfId="0" applyFont="1" applyFill="1" applyBorder="1" applyAlignment="1">
      <alignment horizontal="justify" shrinkToFit="1"/>
    </xf>
    <xf numFmtId="0" fontId="2" fillId="20" borderId="12" xfId="0" applyFont="1" applyFill="1" applyBorder="1" applyAlignment="1">
      <alignment horizontal="center" wrapText="1" shrinkToFit="1"/>
    </xf>
    <xf numFmtId="3" fontId="2" fillId="20" borderId="12" xfId="0" applyNumberFormat="1" applyFont="1" applyFill="1" applyBorder="1" applyAlignment="1">
      <alignment horizontal="center" wrapText="1" shrinkToFit="1"/>
    </xf>
    <xf numFmtId="3" fontId="2" fillId="20" borderId="12" xfId="0" applyNumberFormat="1" applyFont="1" applyFill="1" applyBorder="1" applyAlignment="1">
      <alignment horizontal="center" wrapText="1" shrinkToFit="1"/>
    </xf>
    <xf numFmtId="0" fontId="3" fillId="20" borderId="12" xfId="0" applyFont="1" applyFill="1" applyBorder="1" applyAlignment="1">
      <alignment horizontal="center" shrinkToFit="1"/>
    </xf>
    <xf numFmtId="0" fontId="3" fillId="20" borderId="12" xfId="0" applyFont="1" applyFill="1" applyBorder="1" applyAlignment="1">
      <alignment horizontal="justify" shrinkToFit="1"/>
    </xf>
    <xf numFmtId="0" fontId="1" fillId="23" borderId="10" xfId="0" applyFont="1" applyFill="1" applyBorder="1" applyAlignment="1">
      <alignment horizontal="center" wrapText="1" shrinkToFit="1"/>
    </xf>
    <xf numFmtId="0" fontId="1" fillId="23" borderId="11" xfId="0" applyFont="1" applyFill="1" applyBorder="1" applyAlignment="1">
      <alignment horizontal="center" wrapText="1" shrinkToFit="1"/>
    </xf>
    <xf numFmtId="0" fontId="2" fillId="20" borderId="11" xfId="0" applyFont="1" applyFill="1" applyBorder="1" applyAlignment="1">
      <alignment horizontal="center" shrinkToFit="1"/>
    </xf>
    <xf numFmtId="3" fontId="3" fillId="20" borderId="12" xfId="0" applyNumberFormat="1" applyFont="1" applyFill="1" applyBorder="1" applyAlignment="1">
      <alignment horizontal="center" wrapText="1" shrinkToFit="1"/>
    </xf>
    <xf numFmtId="4" fontId="0" fillId="0" borderId="0" xfId="0" applyNumberFormat="1" applyAlignment="1">
      <alignment shrinkToFit="1"/>
    </xf>
    <xf numFmtId="0" fontId="0" fillId="0" borderId="11" xfId="0" applyBorder="1" applyAlignment="1">
      <alignment horizontal="justify" shrinkToFit="1"/>
    </xf>
    <xf numFmtId="0" fontId="0" fillId="0" borderId="0" xfId="0" applyBorder="1" applyAlignment="1">
      <alignment shrinkToFit="1"/>
    </xf>
    <xf numFmtId="0" fontId="2" fillId="20" borderId="10" xfId="0" applyFont="1" applyFill="1" applyBorder="1" applyAlignment="1">
      <alignment horizontal="justify" wrapText="1" shrinkToFit="1"/>
    </xf>
    <xf numFmtId="0" fontId="0" fillId="24" borderId="0" xfId="0" applyFill="1" applyAlignment="1">
      <alignment shrinkToFit="1"/>
    </xf>
    <xf numFmtId="0" fontId="1" fillId="23" borderId="10" xfId="0" applyFont="1" applyFill="1" applyBorder="1" applyAlignment="1">
      <alignment horizontal="center" wrapText="1"/>
    </xf>
    <xf numFmtId="0" fontId="1" fillId="23" borderId="13" xfId="0" applyFont="1" applyFill="1" applyBorder="1" applyAlignment="1">
      <alignment horizontal="center" wrapText="1"/>
    </xf>
    <xf numFmtId="0" fontId="25" fillId="23" borderId="11" xfId="0" applyFont="1" applyFill="1" applyBorder="1" applyAlignment="1">
      <alignment horizontal="center" wrapText="1"/>
    </xf>
    <xf numFmtId="0" fontId="2" fillId="20" borderId="12" xfId="0" applyFont="1" applyFill="1" applyBorder="1" applyAlignment="1">
      <alignment horizontal="center"/>
    </xf>
    <xf numFmtId="0" fontId="2" fillId="20" borderId="12" xfId="0" applyFont="1" applyFill="1" applyBorder="1" applyAlignment="1">
      <alignment horizontal="justify"/>
    </xf>
    <xf numFmtId="0" fontId="2" fillId="20" borderId="12" xfId="0" applyFont="1" applyFill="1" applyBorder="1" applyAlignment="1">
      <alignment horizontal="center" wrapText="1"/>
    </xf>
    <xf numFmtId="0" fontId="2" fillId="20" borderId="12" xfId="0" applyFont="1" applyFill="1" applyBorder="1" applyAlignment="1">
      <alignment horizontal="center"/>
    </xf>
    <xf numFmtId="0" fontId="2" fillId="20" borderId="12" xfId="0" applyFont="1" applyFill="1" applyBorder="1" applyAlignment="1">
      <alignment horizontal="justify"/>
    </xf>
    <xf numFmtId="0" fontId="2" fillId="20" borderId="12" xfId="0" applyFont="1" applyFill="1" applyBorder="1" applyAlignment="1">
      <alignment horizontal="center" wrapText="1"/>
    </xf>
    <xf numFmtId="0" fontId="2" fillId="2" borderId="12" xfId="0" applyFont="1" applyFill="1" applyBorder="1" applyAlignment="1">
      <alignment horizontal="center"/>
    </xf>
    <xf numFmtId="0" fontId="2" fillId="2" borderId="12" xfId="0" applyFont="1" applyFill="1" applyBorder="1" applyAlignment="1">
      <alignment horizontal="justify"/>
    </xf>
    <xf numFmtId="3" fontId="0" fillId="0" borderId="0" xfId="0" applyNumberFormat="1" applyAlignment="1">
      <alignment/>
    </xf>
    <xf numFmtId="3" fontId="1" fillId="23" borderId="10"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2" fillId="20" borderId="12" xfId="0" applyNumberFormat="1" applyFont="1" applyFill="1" applyBorder="1" applyAlignment="1">
      <alignment horizontal="center" wrapText="1"/>
    </xf>
    <xf numFmtId="3" fontId="2" fillId="20" borderId="12" xfId="0" applyNumberFormat="1" applyFont="1" applyFill="1" applyBorder="1" applyAlignment="1">
      <alignment horizontal="center" wrapText="1"/>
    </xf>
    <xf numFmtId="0" fontId="2" fillId="11" borderId="12" xfId="0" applyFont="1" applyFill="1" applyBorder="1" applyAlignment="1">
      <alignment horizontal="center"/>
    </xf>
    <xf numFmtId="0" fontId="2" fillId="11" borderId="12" xfId="0" applyFont="1" applyFill="1" applyBorder="1" applyAlignment="1">
      <alignment horizontal="justify"/>
    </xf>
    <xf numFmtId="3" fontId="2" fillId="11" borderId="12" xfId="0" applyNumberFormat="1" applyFont="1" applyFill="1" applyBorder="1" applyAlignment="1">
      <alignment horizontal="center" wrapText="1"/>
    </xf>
    <xf numFmtId="0" fontId="1" fillId="23" borderId="11" xfId="0" applyFont="1" applyFill="1" applyBorder="1" applyAlignment="1">
      <alignment horizontal="center" wrapText="1"/>
    </xf>
    <xf numFmtId="0" fontId="1" fillId="23" borderId="11" xfId="0" applyFont="1" applyFill="1" applyBorder="1" applyAlignment="1">
      <alignment horizontal="justify" wrapText="1"/>
    </xf>
    <xf numFmtId="3" fontId="0" fillId="0" borderId="0" xfId="0" applyNumberFormat="1" applyFont="1" applyAlignment="1">
      <alignment horizontal="center"/>
    </xf>
    <xf numFmtId="0" fontId="0" fillId="25" borderId="0" xfId="0" applyFill="1" applyAlignment="1">
      <alignment shrinkToFit="1"/>
    </xf>
    <xf numFmtId="0" fontId="26" fillId="25" borderId="0" xfId="0" applyFont="1" applyFill="1" applyAlignment="1">
      <alignment wrapText="1" shrinkToFit="1"/>
    </xf>
    <xf numFmtId="0" fontId="0" fillId="0" borderId="0" xfId="0" applyFill="1" applyAlignment="1">
      <alignment shrinkToFit="1"/>
    </xf>
    <xf numFmtId="0" fontId="26" fillId="0" borderId="0" xfId="0" applyFont="1" applyFill="1" applyAlignment="1">
      <alignment wrapText="1" shrinkToFit="1"/>
    </xf>
    <xf numFmtId="0" fontId="3" fillId="20" borderId="12" xfId="0" applyFont="1" applyFill="1" applyBorder="1" applyAlignment="1">
      <alignment horizontal="center"/>
    </xf>
    <xf numFmtId="0" fontId="2" fillId="20" borderId="11" xfId="0" applyFont="1" applyFill="1" applyBorder="1" applyAlignment="1">
      <alignment horizontal="center"/>
    </xf>
    <xf numFmtId="0" fontId="2" fillId="20" borderId="11" xfId="0" applyFont="1" applyFill="1" applyBorder="1" applyAlignment="1">
      <alignment horizontal="justify"/>
    </xf>
    <xf numFmtId="3" fontId="2" fillId="20" borderId="11" xfId="0" applyNumberFormat="1" applyFont="1" applyFill="1" applyBorder="1" applyAlignment="1">
      <alignment horizontal="center" wrapText="1"/>
    </xf>
    <xf numFmtId="0" fontId="2" fillId="20" borderId="12" xfId="0" applyFont="1" applyFill="1" applyBorder="1" applyAlignment="1">
      <alignment horizontal="center" vertical="top"/>
    </xf>
    <xf numFmtId="0" fontId="2" fillId="8" borderId="12" xfId="0" applyFont="1" applyFill="1" applyBorder="1" applyAlignment="1">
      <alignment horizontal="center"/>
    </xf>
    <xf numFmtId="0" fontId="2" fillId="8" borderId="12" xfId="0" applyFont="1" applyFill="1" applyBorder="1" applyAlignment="1">
      <alignment horizontal="justify"/>
    </xf>
    <xf numFmtId="0" fontId="2" fillId="8" borderId="12" xfId="0" applyFont="1" applyFill="1" applyBorder="1" applyAlignment="1">
      <alignment horizontal="center"/>
    </xf>
    <xf numFmtId="0" fontId="2" fillId="8" borderId="12" xfId="0" applyFont="1" applyFill="1" applyBorder="1" applyAlignment="1">
      <alignment horizontal="center" wrapText="1"/>
    </xf>
    <xf numFmtId="0" fontId="2" fillId="8" borderId="12" xfId="0" applyFont="1" applyFill="1" applyBorder="1" applyAlignment="1">
      <alignment horizontal="center" wrapText="1"/>
    </xf>
    <xf numFmtId="0" fontId="0" fillId="0" borderId="0" xfId="0" applyAlignment="1">
      <alignment wrapText="1"/>
    </xf>
    <xf numFmtId="0" fontId="4" fillId="0" borderId="0" xfId="0" applyFont="1" applyAlignment="1">
      <alignment wrapText="1" shrinkToFit="1"/>
    </xf>
    <xf numFmtId="0" fontId="4" fillId="0" borderId="0" xfId="0" applyFont="1" applyAlignment="1">
      <alignment wrapText="1"/>
    </xf>
    <xf numFmtId="0" fontId="2" fillId="21" borderId="12" xfId="0" applyFont="1" applyFill="1" applyBorder="1" applyAlignment="1">
      <alignment horizontal="center"/>
    </xf>
    <xf numFmtId="0" fontId="2" fillId="21" borderId="12" xfId="0" applyFont="1" applyFill="1" applyBorder="1" applyAlignment="1">
      <alignment horizontal="justify"/>
    </xf>
    <xf numFmtId="0" fontId="2" fillId="21" borderId="12" xfId="0" applyFont="1" applyFill="1" applyBorder="1" applyAlignment="1">
      <alignment horizontal="center" wrapText="1"/>
    </xf>
    <xf numFmtId="3" fontId="2" fillId="21" borderId="12" xfId="0" applyNumberFormat="1" applyFont="1" applyFill="1" applyBorder="1" applyAlignment="1">
      <alignment horizontal="center" wrapText="1"/>
    </xf>
    <xf numFmtId="0" fontId="2" fillId="9" borderId="12" xfId="0" applyFont="1" applyFill="1" applyBorder="1" applyAlignment="1">
      <alignment horizontal="justify"/>
    </xf>
    <xf numFmtId="0" fontId="28" fillId="26" borderId="12" xfId="0" applyFont="1" applyFill="1" applyBorder="1" applyAlignment="1">
      <alignment horizontal="center"/>
    </xf>
    <xf numFmtId="0" fontId="28" fillId="26" borderId="12" xfId="0" applyFont="1" applyFill="1" applyBorder="1" applyAlignment="1">
      <alignment horizontal="justify"/>
    </xf>
    <xf numFmtId="3" fontId="28" fillId="26" borderId="12" xfId="0" applyNumberFormat="1" applyFont="1" applyFill="1" applyBorder="1" applyAlignment="1">
      <alignment horizontal="center" wrapText="1"/>
    </xf>
    <xf numFmtId="0" fontId="28" fillId="24" borderId="12" xfId="0" applyFont="1" applyFill="1" applyBorder="1" applyAlignment="1">
      <alignment horizontal="center"/>
    </xf>
    <xf numFmtId="0" fontId="28" fillId="24" borderId="12" xfId="0" applyFont="1" applyFill="1" applyBorder="1" applyAlignment="1">
      <alignment horizontal="justify"/>
    </xf>
    <xf numFmtId="0" fontId="28" fillId="24" borderId="12" xfId="0" applyFont="1" applyFill="1" applyBorder="1" applyAlignment="1">
      <alignment horizontal="center" wrapText="1"/>
    </xf>
    <xf numFmtId="3" fontId="28" fillId="24" borderId="12" xfId="0" applyNumberFormat="1" applyFont="1" applyFill="1" applyBorder="1" applyAlignment="1">
      <alignment horizontal="center" wrapText="1"/>
    </xf>
    <xf numFmtId="0" fontId="2" fillId="27" borderId="12" xfId="0" applyFont="1" applyFill="1" applyBorder="1" applyAlignment="1">
      <alignment horizontal="justify"/>
    </xf>
    <xf numFmtId="0" fontId="2" fillId="11" borderId="12" xfId="0" applyFont="1" applyFill="1" applyBorder="1" applyAlignment="1">
      <alignment horizontal="center"/>
    </xf>
    <xf numFmtId="0" fontId="2" fillId="11" borderId="12" xfId="0" applyFont="1" applyFill="1" applyBorder="1" applyAlignment="1">
      <alignment horizontal="justify"/>
    </xf>
    <xf numFmtId="3" fontId="2" fillId="11" borderId="12" xfId="0" applyNumberFormat="1" applyFont="1" applyFill="1" applyBorder="1" applyAlignment="1">
      <alignment horizontal="center" wrapText="1"/>
    </xf>
    <xf numFmtId="0" fontId="2" fillId="15" borderId="12" xfId="0" applyFont="1" applyFill="1" applyBorder="1" applyAlignment="1">
      <alignment horizontal="center"/>
    </xf>
    <xf numFmtId="0" fontId="2" fillId="15" borderId="12" xfId="0" applyFont="1" applyFill="1" applyBorder="1" applyAlignment="1">
      <alignment horizontal="justify"/>
    </xf>
    <xf numFmtId="3" fontId="2" fillId="15" borderId="12" xfId="0" applyNumberFormat="1" applyFont="1" applyFill="1" applyBorder="1" applyAlignment="1">
      <alignment horizontal="center" wrapText="1"/>
    </xf>
    <xf numFmtId="4" fontId="0" fillId="0" borderId="0" xfId="0" applyNumberFormat="1" applyAlignment="1">
      <alignment wrapText="1" shrinkToFit="1"/>
    </xf>
    <xf numFmtId="0" fontId="2" fillId="8" borderId="12" xfId="0" applyFont="1" applyFill="1" applyBorder="1" applyAlignment="1">
      <alignment horizontal="center" vertical="top" wrapText="1"/>
    </xf>
    <xf numFmtId="0" fontId="28" fillId="26" borderId="12" xfId="0" applyFont="1" applyFill="1" applyBorder="1" applyAlignment="1">
      <alignment horizontal="center" wrapText="1"/>
    </xf>
    <xf numFmtId="0" fontId="2" fillId="11" borderId="12" xfId="0" applyFont="1" applyFill="1" applyBorder="1" applyAlignment="1">
      <alignment horizontal="center" wrapText="1"/>
    </xf>
    <xf numFmtId="0" fontId="2" fillId="15" borderId="12" xfId="0" applyFont="1" applyFill="1" applyBorder="1" applyAlignment="1">
      <alignment horizontal="center" wrapText="1"/>
    </xf>
    <xf numFmtId="0" fontId="2" fillId="10" borderId="12" xfId="0" applyFont="1" applyFill="1" applyBorder="1" applyAlignment="1">
      <alignment horizontal="center"/>
    </xf>
    <xf numFmtId="0" fontId="2" fillId="10" borderId="12" xfId="0" applyFont="1" applyFill="1" applyBorder="1" applyAlignment="1">
      <alignment horizontal="justify"/>
    </xf>
    <xf numFmtId="0" fontId="2" fillId="10" borderId="12" xfId="0" applyFont="1" applyFill="1" applyBorder="1" applyAlignment="1">
      <alignment horizontal="center" wrapText="1"/>
    </xf>
    <xf numFmtId="3" fontId="2" fillId="10" borderId="12" xfId="0" applyNumberFormat="1" applyFont="1" applyFill="1" applyBorder="1" applyAlignment="1">
      <alignment horizontal="center" wrapText="1"/>
    </xf>
    <xf numFmtId="0" fontId="0" fillId="0" borderId="14" xfId="0" applyBorder="1" applyAlignment="1">
      <alignment/>
    </xf>
    <xf numFmtId="0" fontId="0" fillId="0" borderId="15" xfId="0" applyBorder="1" applyAlignment="1">
      <alignment/>
    </xf>
    <xf numFmtId="0" fontId="0" fillId="8" borderId="0" xfId="0" applyFill="1" applyBorder="1" applyAlignment="1">
      <alignment shrinkToFit="1"/>
    </xf>
    <xf numFmtId="0" fontId="4" fillId="25" borderId="16" xfId="0" applyFont="1" applyFill="1" applyBorder="1" applyAlignment="1">
      <alignment wrapText="1" shrinkToFit="1"/>
    </xf>
    <xf numFmtId="0" fontId="0" fillId="21" borderId="0" xfId="0" applyFill="1" applyBorder="1" applyAlignment="1">
      <alignment/>
    </xf>
    <xf numFmtId="0" fontId="8" fillId="26" borderId="0" xfId="0" applyFont="1" applyFill="1" applyBorder="1" applyAlignment="1">
      <alignment horizontal="center"/>
    </xf>
    <xf numFmtId="0" fontId="4" fillId="0" borderId="16" xfId="0" applyFont="1" applyBorder="1" applyAlignment="1">
      <alignment wrapText="1"/>
    </xf>
    <xf numFmtId="0" fontId="8" fillId="24" borderId="0" xfId="0" applyFont="1" applyFill="1" applyBorder="1" applyAlignment="1">
      <alignment horizontal="center"/>
    </xf>
    <xf numFmtId="0" fontId="0" fillId="11" borderId="0" xfId="0" applyFill="1" applyBorder="1" applyAlignment="1">
      <alignment/>
    </xf>
    <xf numFmtId="0" fontId="0" fillId="15" borderId="0" xfId="0" applyFill="1" applyBorder="1" applyAlignment="1">
      <alignment/>
    </xf>
    <xf numFmtId="0" fontId="0" fillId="10" borderId="0" xfId="0" applyFill="1" applyBorder="1" applyAlignment="1">
      <alignment/>
    </xf>
    <xf numFmtId="0" fontId="0" fillId="0" borderId="17" xfId="0" applyBorder="1" applyAlignment="1">
      <alignment/>
    </xf>
    <xf numFmtId="0" fontId="0" fillId="0" borderId="18" xfId="0" applyBorder="1" applyAlignment="1">
      <alignment/>
    </xf>
    <xf numFmtId="0" fontId="4" fillId="0" borderId="19" xfId="0" applyFont="1" applyBorder="1" applyAlignment="1">
      <alignment wrapText="1"/>
    </xf>
    <xf numFmtId="3" fontId="0" fillId="0" borderId="0" xfId="0" applyNumberFormat="1" applyAlignment="1">
      <alignment shrinkToFit="1"/>
    </xf>
    <xf numFmtId="3" fontId="26" fillId="25" borderId="0" xfId="0" applyNumberFormat="1" applyFont="1" applyFill="1" applyAlignment="1">
      <alignment wrapText="1" shrinkToFit="1"/>
    </xf>
    <xf numFmtId="3" fontId="1" fillId="23" borderId="11" xfId="0" applyNumberFormat="1" applyFont="1" applyFill="1" applyBorder="1" applyAlignment="1">
      <alignment horizontal="center" wrapText="1"/>
    </xf>
    <xf numFmtId="3" fontId="2" fillId="8" borderId="12" xfId="0" applyNumberFormat="1" applyFont="1" applyFill="1" applyBorder="1" applyAlignment="1">
      <alignment horizontal="justify" wrapText="1"/>
    </xf>
    <xf numFmtId="3" fontId="2" fillId="8" borderId="12" xfId="0" applyNumberFormat="1" applyFont="1" applyFill="1" applyBorder="1" applyAlignment="1">
      <alignment horizontal="center" wrapText="1"/>
    </xf>
    <xf numFmtId="3" fontId="2" fillId="8" borderId="12" xfId="0" applyNumberFormat="1" applyFont="1" applyFill="1" applyBorder="1" applyAlignment="1">
      <alignment horizontal="center" wrapText="1"/>
    </xf>
    <xf numFmtId="0" fontId="5" fillId="25" borderId="16" xfId="0" applyFont="1" applyFill="1" applyBorder="1" applyAlignment="1">
      <alignment wrapText="1" shrinkToFit="1"/>
    </xf>
    <xf numFmtId="0" fontId="2" fillId="21" borderId="12" xfId="0" applyFont="1" applyFill="1" applyBorder="1" applyAlignment="1">
      <alignment horizontal="center"/>
    </xf>
    <xf numFmtId="3" fontId="2" fillId="21" borderId="12" xfId="0" applyNumberFormat="1" applyFont="1" applyFill="1" applyBorder="1" applyAlignment="1">
      <alignment horizontal="center" wrapText="1"/>
    </xf>
    <xf numFmtId="0" fontId="2" fillId="21" borderId="12" xfId="0" applyFont="1" applyFill="1" applyBorder="1" applyAlignment="1">
      <alignment horizontal="center" wrapText="1"/>
    </xf>
    <xf numFmtId="0" fontId="2" fillId="9" borderId="12" xfId="0" applyFont="1" applyFill="1" applyBorder="1" applyAlignment="1">
      <alignment horizontal="center"/>
    </xf>
    <xf numFmtId="3" fontId="2" fillId="9" borderId="12" xfId="0" applyNumberFormat="1" applyFont="1" applyFill="1" applyBorder="1" applyAlignment="1">
      <alignment horizontal="center" wrapText="1"/>
    </xf>
    <xf numFmtId="0" fontId="2" fillId="9" borderId="12" xfId="0" applyFont="1" applyFill="1" applyBorder="1" applyAlignment="1">
      <alignment horizontal="center" wrapText="1"/>
    </xf>
    <xf numFmtId="0" fontId="2" fillId="10" borderId="12" xfId="0" applyFont="1" applyFill="1" applyBorder="1" applyAlignment="1">
      <alignment horizontal="center"/>
    </xf>
    <xf numFmtId="3" fontId="2" fillId="10" borderId="12" xfId="0" applyNumberFormat="1" applyFont="1" applyFill="1" applyBorder="1" applyAlignment="1">
      <alignment horizontal="center" wrapText="1"/>
    </xf>
    <xf numFmtId="3" fontId="2" fillId="10" borderId="12" xfId="0" applyNumberFormat="1" applyFont="1" applyFill="1" applyBorder="1" applyAlignment="1">
      <alignment horizontal="justify" wrapText="1"/>
    </xf>
    <xf numFmtId="0" fontId="2" fillId="10" borderId="12" xfId="0" applyFont="1" applyFill="1" applyBorder="1" applyAlignment="1">
      <alignment horizontal="center" vertical="top"/>
    </xf>
    <xf numFmtId="0" fontId="2" fillId="10" borderId="12" xfId="0" applyFont="1" applyFill="1" applyBorder="1" applyAlignment="1">
      <alignment horizontal="center" wrapText="1"/>
    </xf>
    <xf numFmtId="0" fontId="0" fillId="10" borderId="0" xfId="0" applyFill="1" applyBorder="1" applyAlignment="1">
      <alignment shrinkToFit="1"/>
    </xf>
    <xf numFmtId="0" fontId="0" fillId="9" borderId="0" xfId="0" applyFill="1" applyBorder="1" applyAlignment="1">
      <alignment/>
    </xf>
    <xf numFmtId="0" fontId="5" fillId="0" borderId="16" xfId="0" applyFont="1" applyBorder="1" applyAlignment="1">
      <alignment wrapText="1"/>
    </xf>
    <xf numFmtId="0" fontId="8" fillId="8" borderId="0" xfId="0" applyFont="1" applyFill="1" applyBorder="1" applyAlignment="1">
      <alignment horizontal="center"/>
    </xf>
    <xf numFmtId="0" fontId="8" fillId="13" borderId="0" xfId="0" applyFont="1" applyFill="1" applyBorder="1" applyAlignment="1">
      <alignment horizontal="center"/>
    </xf>
    <xf numFmtId="0" fontId="2" fillId="27" borderId="12" xfId="0" applyFont="1" applyFill="1" applyBorder="1" applyAlignment="1">
      <alignment horizontal="center"/>
    </xf>
    <xf numFmtId="3" fontId="2" fillId="27" borderId="12" xfId="0" applyNumberFormat="1" applyFont="1" applyFill="1" applyBorder="1" applyAlignment="1">
      <alignment horizontal="center" wrapText="1"/>
    </xf>
    <xf numFmtId="0" fontId="0" fillId="27" borderId="0" xfId="0" applyFill="1" applyBorder="1" applyAlignment="1">
      <alignment/>
    </xf>
    <xf numFmtId="0" fontId="28" fillId="28" borderId="12" xfId="0" applyFont="1" applyFill="1" applyBorder="1" applyAlignment="1">
      <alignment horizontal="center"/>
    </xf>
    <xf numFmtId="0" fontId="28" fillId="28" borderId="12" xfId="0" applyFont="1" applyFill="1" applyBorder="1" applyAlignment="1">
      <alignment horizontal="justify"/>
    </xf>
    <xf numFmtId="3" fontId="28" fillId="28" borderId="12" xfId="0" applyNumberFormat="1" applyFont="1" applyFill="1" applyBorder="1" applyAlignment="1">
      <alignment horizontal="center" wrapText="1"/>
    </xf>
    <xf numFmtId="0" fontId="32" fillId="20" borderId="12" xfId="0" applyFont="1" applyFill="1" applyBorder="1" applyAlignment="1">
      <alignment horizontal="center"/>
    </xf>
    <xf numFmtId="0" fontId="32" fillId="20" borderId="12" xfId="0" applyFont="1" applyFill="1" applyBorder="1" applyAlignment="1">
      <alignment horizontal="justify"/>
    </xf>
    <xf numFmtId="3" fontId="32" fillId="20" borderId="12" xfId="0" applyNumberFormat="1" applyFont="1" applyFill="1" applyBorder="1" applyAlignment="1">
      <alignment horizontal="center" wrapText="1"/>
    </xf>
    <xf numFmtId="0" fontId="33" fillId="20" borderId="12" xfId="0" applyFont="1" applyFill="1" applyBorder="1" applyAlignment="1">
      <alignment horizontal="center"/>
    </xf>
    <xf numFmtId="0" fontId="33" fillId="20" borderId="12" xfId="0" applyFont="1" applyFill="1" applyBorder="1" applyAlignment="1">
      <alignment horizontal="justify"/>
    </xf>
    <xf numFmtId="3" fontId="33" fillId="20" borderId="12" xfId="0" applyNumberFormat="1" applyFont="1" applyFill="1" applyBorder="1" applyAlignment="1">
      <alignment horizontal="center" wrapText="1"/>
    </xf>
    <xf numFmtId="0" fontId="34" fillId="20" borderId="12" xfId="0" applyFont="1" applyFill="1" applyBorder="1" applyAlignment="1">
      <alignment horizontal="center"/>
    </xf>
    <xf numFmtId="0" fontId="34" fillId="20" borderId="12" xfId="0" applyFont="1" applyFill="1" applyBorder="1" applyAlignment="1">
      <alignment horizontal="justify"/>
    </xf>
    <xf numFmtId="3" fontId="34" fillId="20" borderId="12" xfId="0" applyNumberFormat="1" applyFont="1" applyFill="1" applyBorder="1" applyAlignment="1">
      <alignment horizontal="center" wrapText="1"/>
    </xf>
    <xf numFmtId="0" fontId="35" fillId="20" borderId="0" xfId="0" applyFont="1" applyFill="1" applyBorder="1" applyAlignment="1">
      <alignment horizontal="center"/>
    </xf>
    <xf numFmtId="0" fontId="19" fillId="20" borderId="0" xfId="0" applyFont="1" applyFill="1" applyBorder="1" applyAlignment="1">
      <alignment horizontal="center"/>
    </xf>
    <xf numFmtId="0" fontId="23" fillId="20" borderId="0" xfId="0" applyFont="1" applyFill="1" applyBorder="1" applyAlignment="1">
      <alignment horizontal="center"/>
    </xf>
    <xf numFmtId="0" fontId="6" fillId="0" borderId="16" xfId="0" applyFont="1" applyBorder="1" applyAlignment="1">
      <alignment wrapText="1"/>
    </xf>
    <xf numFmtId="0" fontId="0" fillId="0" borderId="19" xfId="0" applyBorder="1" applyAlignment="1">
      <alignment/>
    </xf>
    <xf numFmtId="0" fontId="2" fillId="13" borderId="11" xfId="0" applyFont="1" applyFill="1" applyBorder="1" applyAlignment="1">
      <alignment horizontal="center"/>
    </xf>
    <xf numFmtId="0" fontId="2" fillId="13" borderId="11" xfId="0" applyFont="1" applyFill="1" applyBorder="1" applyAlignment="1">
      <alignment horizontal="justify"/>
    </xf>
    <xf numFmtId="3" fontId="2" fillId="13" borderId="11" xfId="0" applyNumberFormat="1" applyFont="1" applyFill="1" applyBorder="1" applyAlignment="1">
      <alignment horizontal="center" wrapText="1"/>
    </xf>
    <xf numFmtId="0" fontId="2" fillId="20" borderId="12" xfId="0" applyFont="1" applyFill="1" applyBorder="1" applyAlignment="1">
      <alignment horizontal="justify" vertical="top"/>
    </xf>
    <xf numFmtId="0" fontId="0" fillId="0" borderId="0" xfId="0" applyAlignment="1">
      <alignment horizontal="center" shrinkToFit="1"/>
    </xf>
    <xf numFmtId="0" fontId="0" fillId="25" borderId="0" xfId="0" applyFill="1" applyAlignment="1">
      <alignment horizontal="center" shrinkToFit="1"/>
    </xf>
    <xf numFmtId="0" fontId="0" fillId="0" borderId="0" xfId="0" applyAlignment="1">
      <alignment horizontal="center"/>
    </xf>
    <xf numFmtId="3" fontId="26" fillId="0" borderId="0" xfId="0" applyNumberFormat="1" applyFont="1" applyFill="1" applyAlignment="1">
      <alignment wrapText="1" shrinkToFit="1"/>
    </xf>
    <xf numFmtId="0" fontId="2" fillId="20" borderId="20" xfId="0" applyFont="1" applyFill="1" applyBorder="1" applyAlignment="1">
      <alignment horizontal="center"/>
    </xf>
    <xf numFmtId="0" fontId="2" fillId="20" borderId="20" xfId="0" applyFont="1" applyFill="1" applyBorder="1" applyAlignment="1">
      <alignment horizontal="justify"/>
    </xf>
    <xf numFmtId="3" fontId="2" fillId="20" borderId="20" xfId="0" applyNumberFormat="1" applyFont="1" applyFill="1" applyBorder="1" applyAlignment="1">
      <alignment horizontal="center" wrapText="1"/>
    </xf>
    <xf numFmtId="0" fontId="2" fillId="20" borderId="21" xfId="0" applyFont="1" applyFill="1" applyBorder="1" applyAlignment="1">
      <alignment horizontal="center"/>
    </xf>
    <xf numFmtId="0" fontId="2" fillId="20" borderId="22" xfId="0" applyFont="1" applyFill="1" applyBorder="1" applyAlignment="1">
      <alignment horizontal="center"/>
    </xf>
    <xf numFmtId="0" fontId="2" fillId="20" borderId="22" xfId="0" applyFont="1" applyFill="1" applyBorder="1" applyAlignment="1">
      <alignment horizontal="justify"/>
    </xf>
    <xf numFmtId="3" fontId="2" fillId="20" borderId="20" xfId="0" applyNumberFormat="1" applyFont="1" applyFill="1" applyBorder="1" applyAlignment="1">
      <alignment horizontal="center" wrapText="1"/>
    </xf>
    <xf numFmtId="0" fontId="2" fillId="20" borderId="20" xfId="0" applyFont="1" applyFill="1" applyBorder="1" applyAlignment="1">
      <alignment horizontal="center"/>
    </xf>
    <xf numFmtId="0" fontId="2" fillId="20" borderId="20" xfId="0" applyFont="1" applyFill="1" applyBorder="1" applyAlignment="1">
      <alignment horizontal="justify"/>
    </xf>
    <xf numFmtId="3" fontId="2" fillId="20" borderId="20" xfId="0" applyNumberFormat="1" applyFont="1" applyFill="1" applyBorder="1" applyAlignment="1">
      <alignment horizontal="center" wrapText="1"/>
    </xf>
    <xf numFmtId="0" fontId="1" fillId="23" borderId="23" xfId="0" applyFont="1" applyFill="1" applyBorder="1" applyAlignment="1">
      <alignment horizontal="center" wrapText="1"/>
    </xf>
    <xf numFmtId="0" fontId="1" fillId="23" borderId="24" xfId="0" applyFont="1" applyFill="1" applyBorder="1" applyAlignment="1">
      <alignment horizontal="justify" wrapText="1"/>
    </xf>
    <xf numFmtId="0" fontId="2" fillId="20" borderId="25" xfId="0" applyFont="1" applyFill="1" applyBorder="1" applyAlignment="1">
      <alignment horizontal="center"/>
    </xf>
    <xf numFmtId="0" fontId="2" fillId="20" borderId="24" xfId="0" applyFont="1" applyFill="1" applyBorder="1" applyAlignment="1">
      <alignment horizontal="center" vertical="top"/>
    </xf>
    <xf numFmtId="0" fontId="2" fillId="20" borderId="25" xfId="0" applyFont="1" applyFill="1" applyBorder="1" applyAlignment="1">
      <alignment horizontal="center"/>
    </xf>
    <xf numFmtId="0" fontId="2" fillId="20" borderId="24" xfId="0" applyFont="1" applyFill="1" applyBorder="1" applyAlignment="1">
      <alignment horizontal="center"/>
    </xf>
    <xf numFmtId="0" fontId="2" fillId="20" borderId="24" xfId="0" applyFont="1" applyFill="1" applyBorder="1" applyAlignment="1">
      <alignment horizontal="center"/>
    </xf>
    <xf numFmtId="3" fontId="2" fillId="20" borderId="22" xfId="0" applyNumberFormat="1" applyFont="1" applyFill="1" applyBorder="1" applyAlignment="1">
      <alignment horizontal="center" wrapText="1"/>
    </xf>
    <xf numFmtId="0" fontId="2" fillId="20" borderId="26" xfId="0" applyFont="1" applyFill="1" applyBorder="1" applyAlignment="1">
      <alignment horizontal="center"/>
    </xf>
    <xf numFmtId="0" fontId="13" fillId="0" borderId="0" xfId="0" applyFont="1" applyAlignment="1">
      <alignment/>
    </xf>
    <xf numFmtId="0" fontId="37" fillId="23" borderId="20" xfId="0" applyFont="1" applyFill="1" applyBorder="1" applyAlignment="1">
      <alignment horizontal="center" wrapText="1"/>
    </xf>
    <xf numFmtId="0" fontId="36" fillId="10" borderId="20" xfId="0" applyFont="1" applyFill="1" applyBorder="1" applyAlignment="1">
      <alignment horizontal="center" wrapText="1"/>
    </xf>
    <xf numFmtId="0" fontId="36" fillId="10" borderId="20" xfId="0" applyFont="1" applyFill="1" applyBorder="1" applyAlignment="1">
      <alignment horizontal="left" wrapText="1"/>
    </xf>
    <xf numFmtId="0" fontId="36" fillId="18" borderId="20" xfId="0" applyFont="1" applyFill="1" applyBorder="1" applyAlignment="1">
      <alignment horizontal="center" wrapText="1"/>
    </xf>
    <xf numFmtId="0" fontId="36" fillId="18" borderId="20" xfId="0" applyFont="1" applyFill="1" applyBorder="1" applyAlignment="1">
      <alignment horizontal="justify" wrapText="1"/>
    </xf>
    <xf numFmtId="0" fontId="36" fillId="8" borderId="20" xfId="0" applyFont="1" applyFill="1" applyBorder="1" applyAlignment="1">
      <alignment horizontal="center" wrapText="1"/>
    </xf>
    <xf numFmtId="0" fontId="36" fillId="8" borderId="20" xfId="0" applyFont="1" applyFill="1" applyBorder="1" applyAlignment="1">
      <alignment horizontal="justify" wrapText="1"/>
    </xf>
    <xf numFmtId="0" fontId="36" fillId="29" borderId="20" xfId="0" applyFont="1" applyFill="1" applyBorder="1" applyAlignment="1">
      <alignment horizontal="center" wrapText="1"/>
    </xf>
    <xf numFmtId="0" fontId="36" fillId="29" borderId="20" xfId="0" applyFont="1" applyFill="1" applyBorder="1" applyAlignment="1">
      <alignment horizontal="justify" wrapText="1"/>
    </xf>
    <xf numFmtId="0" fontId="36" fillId="11" borderId="20" xfId="0" applyFont="1" applyFill="1" applyBorder="1" applyAlignment="1">
      <alignment horizontal="center" wrapText="1"/>
    </xf>
    <xf numFmtId="0" fontId="36" fillId="11" borderId="20" xfId="0" applyFont="1" applyFill="1" applyBorder="1" applyAlignment="1">
      <alignment horizontal="justify" wrapText="1"/>
    </xf>
    <xf numFmtId="0" fontId="36" fillId="11" borderId="20" xfId="0" applyFont="1" applyFill="1" applyBorder="1" applyAlignment="1">
      <alignment horizontal="left" wrapText="1"/>
    </xf>
    <xf numFmtId="0" fontId="39" fillId="28" borderId="20" xfId="0" applyFont="1" applyFill="1" applyBorder="1" applyAlignment="1">
      <alignment horizontal="center" wrapText="1"/>
    </xf>
    <xf numFmtId="0" fontId="39" fillId="28" borderId="20" xfId="0" applyFont="1" applyFill="1" applyBorder="1" applyAlignment="1">
      <alignment horizontal="justify" wrapText="1"/>
    </xf>
    <xf numFmtId="0" fontId="40" fillId="20" borderId="20" xfId="0" applyFont="1" applyFill="1" applyBorder="1" applyAlignment="1">
      <alignment horizontal="justify" wrapText="1"/>
    </xf>
    <xf numFmtId="0" fontId="37" fillId="23" borderId="27" xfId="0" applyFont="1" applyFill="1" applyBorder="1" applyAlignment="1">
      <alignment horizontal="center" wrapText="1"/>
    </xf>
    <xf numFmtId="0" fontId="36" fillId="10" borderId="25" xfId="0" applyFont="1" applyFill="1" applyBorder="1" applyAlignment="1">
      <alignment horizontal="center" wrapText="1"/>
    </xf>
    <xf numFmtId="0" fontId="36" fillId="10" borderId="24" xfId="0" applyFont="1" applyFill="1" applyBorder="1" applyAlignment="1">
      <alignment horizontal="center" wrapText="1"/>
    </xf>
    <xf numFmtId="0" fontId="36" fillId="18" borderId="25" xfId="0" applyFont="1" applyFill="1" applyBorder="1" applyAlignment="1">
      <alignment horizontal="center" wrapText="1"/>
    </xf>
    <xf numFmtId="0" fontId="36" fillId="18" borderId="24" xfId="0" applyFont="1" applyFill="1" applyBorder="1" applyAlignment="1">
      <alignment horizontal="center" wrapText="1"/>
    </xf>
    <xf numFmtId="0" fontId="36" fillId="8" borderId="25" xfId="0" applyFont="1" applyFill="1" applyBorder="1" applyAlignment="1">
      <alignment horizontal="center" wrapText="1"/>
    </xf>
    <xf numFmtId="0" fontId="36" fillId="8" borderId="24" xfId="0" applyFont="1" applyFill="1" applyBorder="1" applyAlignment="1">
      <alignment horizontal="center" wrapText="1"/>
    </xf>
    <xf numFmtId="0" fontId="36" fillId="29" borderId="25" xfId="0" applyFont="1" applyFill="1" applyBorder="1" applyAlignment="1">
      <alignment horizontal="center" wrapText="1"/>
    </xf>
    <xf numFmtId="0" fontId="36" fillId="29" borderId="24" xfId="0" applyFont="1" applyFill="1" applyBorder="1" applyAlignment="1">
      <alignment horizontal="center" wrapText="1"/>
    </xf>
    <xf numFmtId="0" fontId="36" fillId="11" borderId="25" xfId="0" applyFont="1" applyFill="1" applyBorder="1" applyAlignment="1">
      <alignment horizontal="center" wrapText="1"/>
    </xf>
    <xf numFmtId="0" fontId="36" fillId="11" borderId="24" xfId="0" applyFont="1" applyFill="1" applyBorder="1" applyAlignment="1">
      <alignment horizontal="center" wrapText="1"/>
    </xf>
    <xf numFmtId="0" fontId="39" fillId="28" borderId="25" xfId="0" applyFont="1" applyFill="1" applyBorder="1" applyAlignment="1">
      <alignment horizontal="center" wrapText="1"/>
    </xf>
    <xf numFmtId="0" fontId="39" fillId="28" borderId="24" xfId="0" applyFont="1" applyFill="1" applyBorder="1" applyAlignment="1">
      <alignment horizontal="center" wrapText="1"/>
    </xf>
    <xf numFmtId="0" fontId="40" fillId="20" borderId="25" xfId="0" applyFont="1" applyFill="1" applyBorder="1" applyAlignment="1">
      <alignment horizontal="center" wrapText="1"/>
    </xf>
    <xf numFmtId="0" fontId="40" fillId="20" borderId="24" xfId="0" applyFont="1" applyFill="1" applyBorder="1" applyAlignment="1">
      <alignment horizontal="center" wrapText="1"/>
    </xf>
    <xf numFmtId="0" fontId="40" fillId="20" borderId="21" xfId="0" applyFont="1" applyFill="1" applyBorder="1" applyAlignment="1">
      <alignment horizontal="center" wrapText="1"/>
    </xf>
    <xf numFmtId="0" fontId="40" fillId="20" borderId="22" xfId="0" applyFont="1" applyFill="1" applyBorder="1" applyAlignment="1">
      <alignment horizontal="justify" wrapText="1"/>
    </xf>
    <xf numFmtId="0" fontId="40" fillId="20" borderId="26" xfId="0" applyFont="1" applyFill="1" applyBorder="1" applyAlignment="1">
      <alignment horizontal="center" wrapText="1"/>
    </xf>
    <xf numFmtId="0" fontId="0" fillId="18" borderId="15" xfId="0" applyFill="1" applyBorder="1" applyAlignment="1">
      <alignment/>
    </xf>
    <xf numFmtId="0" fontId="2" fillId="0" borderId="16" xfId="0" applyFont="1" applyBorder="1" applyAlignment="1">
      <alignment wrapText="1"/>
    </xf>
    <xf numFmtId="0" fontId="0" fillId="8" borderId="15" xfId="0" applyFill="1" applyBorder="1" applyAlignment="1">
      <alignment/>
    </xf>
    <xf numFmtId="0" fontId="0" fillId="29" borderId="15" xfId="0" applyFill="1" applyBorder="1" applyAlignment="1">
      <alignment/>
    </xf>
    <xf numFmtId="0" fontId="0" fillId="11" borderId="15" xfId="0" applyFill="1" applyBorder="1" applyAlignment="1">
      <alignment/>
    </xf>
    <xf numFmtId="0" fontId="8" fillId="28" borderId="15" xfId="0" applyFont="1" applyFill="1" applyBorder="1" applyAlignment="1">
      <alignment horizontal="center"/>
    </xf>
    <xf numFmtId="0" fontId="13" fillId="20" borderId="17" xfId="0" applyFont="1" applyFill="1" applyBorder="1" applyAlignment="1">
      <alignment horizontal="center"/>
    </xf>
    <xf numFmtId="0" fontId="2" fillId="0" borderId="19" xfId="0" applyFont="1" applyBorder="1" applyAlignment="1">
      <alignment wrapText="1"/>
    </xf>
    <xf numFmtId="0" fontId="29" fillId="0" borderId="14" xfId="0" applyFont="1" applyBorder="1" applyAlignment="1">
      <alignment/>
    </xf>
    <xf numFmtId="0" fontId="0" fillId="0" borderId="28" xfId="0" applyBorder="1" applyAlignment="1">
      <alignment/>
    </xf>
    <xf numFmtId="0" fontId="0" fillId="10" borderId="15" xfId="0" applyFill="1" applyBorder="1" applyAlignment="1">
      <alignment/>
    </xf>
    <xf numFmtId="4" fontId="0" fillId="0" borderId="0" xfId="0" applyNumberFormat="1" applyAlignment="1">
      <alignment/>
    </xf>
    <xf numFmtId="4" fontId="37" fillId="23" borderId="27" xfId="0" applyNumberFormat="1" applyFont="1" applyFill="1" applyBorder="1" applyAlignment="1">
      <alignment horizontal="center" wrapText="1"/>
    </xf>
    <xf numFmtId="4" fontId="37" fillId="23" borderId="20" xfId="0" applyNumberFormat="1" applyFont="1" applyFill="1" applyBorder="1" applyAlignment="1">
      <alignment horizontal="center" wrapText="1"/>
    </xf>
    <xf numFmtId="4" fontId="36" fillId="10" borderId="20" xfId="0" applyNumberFormat="1" applyFont="1" applyFill="1" applyBorder="1" applyAlignment="1">
      <alignment horizontal="center" wrapText="1"/>
    </xf>
    <xf numFmtId="4" fontId="36" fillId="18" borderId="20" xfId="0" applyNumberFormat="1" applyFont="1" applyFill="1" applyBorder="1" applyAlignment="1">
      <alignment horizontal="center" wrapText="1"/>
    </xf>
    <xf numFmtId="4" fontId="36" fillId="8" borderId="20" xfId="0" applyNumberFormat="1" applyFont="1" applyFill="1" applyBorder="1" applyAlignment="1">
      <alignment horizontal="center" wrapText="1"/>
    </xf>
    <xf numFmtId="4" fontId="36" fillId="29" borderId="20" xfId="0" applyNumberFormat="1" applyFont="1" applyFill="1" applyBorder="1" applyAlignment="1">
      <alignment horizontal="center" wrapText="1"/>
    </xf>
    <xf numFmtId="4" fontId="36" fillId="11" borderId="20" xfId="0" applyNumberFormat="1" applyFont="1" applyFill="1" applyBorder="1" applyAlignment="1">
      <alignment horizontal="center" wrapText="1"/>
    </xf>
    <xf numFmtId="4" fontId="39" fillId="28" borderId="20" xfId="0" applyNumberFormat="1" applyFont="1" applyFill="1" applyBorder="1" applyAlignment="1">
      <alignment horizontal="center" wrapText="1"/>
    </xf>
    <xf numFmtId="4" fontId="40" fillId="20" borderId="20" xfId="0" applyNumberFormat="1" applyFont="1" applyFill="1" applyBorder="1" applyAlignment="1">
      <alignment horizontal="center" wrapText="1"/>
    </xf>
    <xf numFmtId="4" fontId="40" fillId="20" borderId="22" xfId="0" applyNumberFormat="1" applyFont="1" applyFill="1" applyBorder="1" applyAlignment="1">
      <alignment horizontal="center" wrapText="1"/>
    </xf>
    <xf numFmtId="0" fontId="0" fillId="0" borderId="29" xfId="0" applyBorder="1" applyAlignment="1">
      <alignment wrapText="1"/>
    </xf>
    <xf numFmtId="0" fontId="42" fillId="30" borderId="30" xfId="0" applyFont="1" applyFill="1" applyBorder="1" applyAlignment="1">
      <alignment horizontal="center"/>
    </xf>
    <xf numFmtId="0" fontId="2" fillId="20" borderId="0" xfId="0" applyFont="1" applyFill="1" applyAlignment="1">
      <alignment horizontal="left" vertical="top" wrapText="1"/>
    </xf>
    <xf numFmtId="0" fontId="1" fillId="23" borderId="20" xfId="0" applyFont="1" applyFill="1" applyBorder="1" applyAlignment="1">
      <alignment horizontal="justify" wrapText="1"/>
    </xf>
    <xf numFmtId="3" fontId="1" fillId="23" borderId="27" xfId="0" applyNumberFormat="1" applyFont="1" applyFill="1" applyBorder="1" applyAlignment="1">
      <alignment horizontal="center" wrapText="1"/>
    </xf>
    <xf numFmtId="3" fontId="1" fillId="23" borderId="20" xfId="0" applyNumberFormat="1" applyFont="1" applyFill="1" applyBorder="1" applyAlignment="1">
      <alignment horizontal="center" wrapText="1"/>
    </xf>
    <xf numFmtId="0" fontId="29" fillId="25" borderId="31" xfId="0" applyFont="1" applyFill="1" applyBorder="1" applyAlignment="1">
      <alignment shrinkToFit="1"/>
    </xf>
    <xf numFmtId="0" fontId="29" fillId="25" borderId="28" xfId="0" applyFont="1" applyFill="1" applyBorder="1" applyAlignment="1">
      <alignment shrinkToFit="1"/>
    </xf>
    <xf numFmtId="0" fontId="27" fillId="24" borderId="0" xfId="0" applyFont="1" applyFill="1" applyAlignment="1">
      <alignment shrinkToFit="1"/>
    </xf>
    <xf numFmtId="0" fontId="0" fillId="0" borderId="0" xfId="0" applyAlignment="1">
      <alignment shrinkToFit="1"/>
    </xf>
    <xf numFmtId="0" fontId="26" fillId="16" borderId="0" xfId="0" applyFont="1" applyFill="1" applyAlignment="1">
      <alignment wrapText="1" shrinkToFit="1"/>
    </xf>
    <xf numFmtId="0" fontId="1" fillId="23" borderId="10" xfId="0" applyFont="1" applyFill="1" applyBorder="1" applyAlignment="1">
      <alignment horizontal="center" wrapText="1"/>
    </xf>
    <xf numFmtId="0" fontId="1" fillId="23" borderId="11" xfId="0" applyFont="1" applyFill="1" applyBorder="1" applyAlignment="1">
      <alignment horizontal="center" wrapText="1"/>
    </xf>
    <xf numFmtId="0" fontId="1" fillId="23" borderId="10" xfId="0" applyFont="1" applyFill="1" applyBorder="1" applyAlignment="1">
      <alignment horizontal="justify" wrapText="1"/>
    </xf>
    <xf numFmtId="0" fontId="1" fillId="23" borderId="11" xfId="0" applyFont="1" applyFill="1" applyBorder="1" applyAlignment="1">
      <alignment horizontal="justify" wrapText="1"/>
    </xf>
    <xf numFmtId="0" fontId="37" fillId="23" borderId="32" xfId="0" applyFont="1" applyFill="1" applyBorder="1" applyAlignment="1">
      <alignment horizontal="center" wrapText="1"/>
    </xf>
    <xf numFmtId="0" fontId="37" fillId="23" borderId="25" xfId="0" applyFont="1" applyFill="1" applyBorder="1" applyAlignment="1">
      <alignment horizontal="center" wrapText="1"/>
    </xf>
    <xf numFmtId="0" fontId="37" fillId="23" borderId="27" xfId="0" applyFont="1" applyFill="1" applyBorder="1" applyAlignment="1">
      <alignment horizontal="center" wrapText="1"/>
    </xf>
    <xf numFmtId="0" fontId="37" fillId="23" borderId="20" xfId="0" applyFont="1" applyFill="1" applyBorder="1" applyAlignment="1">
      <alignment horizontal="center" wrapText="1"/>
    </xf>
    <xf numFmtId="0" fontId="37" fillId="23" borderId="23" xfId="0" applyFont="1" applyFill="1" applyBorder="1" applyAlignment="1">
      <alignment horizontal="center" wrapText="1"/>
    </xf>
    <xf numFmtId="0" fontId="37" fillId="23" borderId="24" xfId="0" applyFont="1" applyFill="1" applyBorder="1" applyAlignment="1">
      <alignment horizontal="center" wrapText="1"/>
    </xf>
    <xf numFmtId="0" fontId="1" fillId="23" borderId="10" xfId="0" applyFont="1" applyFill="1" applyBorder="1" applyAlignment="1">
      <alignment horizontal="center" wrapText="1" shrinkToFit="1"/>
    </xf>
    <xf numFmtId="0" fontId="1" fillId="23" borderId="11" xfId="0" applyFont="1" applyFill="1" applyBorder="1" applyAlignment="1">
      <alignment horizontal="center" wrapText="1" shrinkToFit="1"/>
    </xf>
    <xf numFmtId="0" fontId="1" fillId="23" borderId="10" xfId="0" applyFont="1" applyFill="1" applyBorder="1" applyAlignment="1">
      <alignment horizontal="justify" wrapText="1" shrinkToFit="1"/>
    </xf>
    <xf numFmtId="0" fontId="1" fillId="23" borderId="11" xfId="0" applyFont="1" applyFill="1" applyBorder="1" applyAlignment="1">
      <alignment horizontal="justify" wrapText="1" shrinkToFit="1"/>
    </xf>
    <xf numFmtId="0" fontId="1" fillId="23" borderId="13" xfId="0" applyFont="1" applyFill="1" applyBorder="1" applyAlignment="1">
      <alignment horizontal="center" wrapText="1"/>
    </xf>
    <xf numFmtId="0" fontId="1" fillId="23" borderId="13" xfId="0" applyFont="1" applyFill="1" applyBorder="1" applyAlignment="1">
      <alignment horizontal="justify" wrapText="1"/>
    </xf>
    <xf numFmtId="3" fontId="1" fillId="23" borderId="10" xfId="0" applyNumberFormat="1" applyFont="1" applyFill="1" applyBorder="1" applyAlignment="1">
      <alignment horizontal="center" wrapText="1"/>
    </xf>
    <xf numFmtId="3" fontId="1" fillId="23" borderId="13" xfId="0" applyNumberFormat="1" applyFont="1" applyFill="1" applyBorder="1" applyAlignment="1">
      <alignment horizontal="center" wrapText="1"/>
    </xf>
    <xf numFmtId="3" fontId="1" fillId="23" borderId="11" xfId="0" applyNumberFormat="1" applyFont="1" applyFill="1" applyBorder="1" applyAlignment="1">
      <alignment horizontal="center" wrapText="1"/>
    </xf>
    <xf numFmtId="0" fontId="1" fillId="23" borderId="32" xfId="0" applyFont="1" applyFill="1" applyBorder="1" applyAlignment="1">
      <alignment horizontal="center" wrapText="1"/>
    </xf>
    <xf numFmtId="0" fontId="1" fillId="23" borderId="25" xfId="0" applyFont="1" applyFill="1" applyBorder="1" applyAlignment="1">
      <alignment horizontal="center" wrapText="1"/>
    </xf>
    <xf numFmtId="0" fontId="1" fillId="23" borderId="27" xfId="0" applyFont="1" applyFill="1"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2:J92"/>
  <sheetViews>
    <sheetView zoomScalePageLayoutView="0" workbookViewId="0" topLeftCell="A1">
      <selection activeCell="A1" sqref="A1"/>
    </sheetView>
  </sheetViews>
  <sheetFormatPr defaultColWidth="9.140625" defaultRowHeight="15"/>
  <cols>
    <col min="3" max="3" width="32.421875" style="0" customWidth="1"/>
    <col min="4" max="4" width="14.28125" style="34" customWidth="1"/>
    <col min="5" max="5" width="16.00390625" style="59" customWidth="1"/>
    <col min="8" max="8" width="6.00390625" style="0" customWidth="1"/>
    <col min="9" max="9" width="7.140625" style="0" customWidth="1"/>
    <col min="10" max="10" width="20.8515625" style="61" customWidth="1"/>
  </cols>
  <sheetData>
    <row r="2" spans="2:10" s="1" customFormat="1" ht="18.75">
      <c r="B2" s="238" t="s">
        <v>426</v>
      </c>
      <c r="C2" s="239"/>
      <c r="D2" s="239"/>
      <c r="E2" s="239"/>
      <c r="F2" s="22"/>
      <c r="G2" s="22"/>
      <c r="J2" s="60"/>
    </row>
    <row r="3" spans="4:10" s="1" customFormat="1" ht="15">
      <c r="D3" s="104"/>
      <c r="E3" s="81"/>
      <c r="J3" s="60"/>
    </row>
    <row r="4" spans="2:10" s="1" customFormat="1" ht="15">
      <c r="B4" s="240" t="s">
        <v>161</v>
      </c>
      <c r="C4" s="239"/>
      <c r="D4" s="239"/>
      <c r="E4" s="239"/>
      <c r="F4" s="239"/>
      <c r="G4" s="239"/>
      <c r="J4" s="60"/>
    </row>
    <row r="5" spans="3:7" s="45" customFormat="1" ht="15.75">
      <c r="C5" s="46"/>
      <c r="D5" s="105"/>
      <c r="E5" s="46"/>
      <c r="F5" s="46"/>
      <c r="G5" s="46"/>
    </row>
    <row r="6" spans="3:7" s="45" customFormat="1" ht="16.5" thickBot="1">
      <c r="C6" s="46"/>
      <c r="D6" s="105"/>
      <c r="E6" s="46"/>
      <c r="F6" s="46"/>
      <c r="G6" s="46"/>
    </row>
    <row r="7" spans="2:5" ht="26.25">
      <c r="B7" s="241" t="s">
        <v>258</v>
      </c>
      <c r="C7" s="243" t="s">
        <v>259</v>
      </c>
      <c r="D7" s="35" t="s">
        <v>38</v>
      </c>
      <c r="E7" s="23" t="s">
        <v>572</v>
      </c>
    </row>
    <row r="8" spans="2:5" ht="15.75" thickBot="1">
      <c r="B8" s="242"/>
      <c r="C8" s="244"/>
      <c r="D8" s="106" t="s">
        <v>39</v>
      </c>
      <c r="E8" s="43" t="s">
        <v>573</v>
      </c>
    </row>
    <row r="9" spans="2:10" ht="39.75" thickBot="1">
      <c r="B9" s="54">
        <v>1</v>
      </c>
      <c r="C9" s="55" t="s">
        <v>40</v>
      </c>
      <c r="D9" s="107"/>
      <c r="E9" s="82"/>
      <c r="H9" s="90"/>
      <c r="I9" s="236" t="s">
        <v>152</v>
      </c>
      <c r="J9" s="237"/>
    </row>
    <row r="10" spans="2:10" ht="39.75" thickBot="1">
      <c r="B10" s="56">
        <v>2</v>
      </c>
      <c r="C10" s="55" t="s">
        <v>41</v>
      </c>
      <c r="D10" s="108"/>
      <c r="E10" s="57"/>
      <c r="H10" s="91"/>
      <c r="I10" s="92"/>
      <c r="J10" s="93" t="s">
        <v>153</v>
      </c>
    </row>
    <row r="11" spans="2:10" ht="52.5" thickBot="1">
      <c r="B11" s="56">
        <v>3</v>
      </c>
      <c r="C11" s="55" t="s">
        <v>42</v>
      </c>
      <c r="D11" s="108"/>
      <c r="E11" s="57"/>
      <c r="H11" s="91"/>
      <c r="I11" s="94"/>
      <c r="J11" s="93" t="s">
        <v>154</v>
      </c>
    </row>
    <row r="12" spans="2:10" ht="65.25" thickBot="1">
      <c r="B12" s="56">
        <v>4</v>
      </c>
      <c r="C12" s="55" t="s">
        <v>43</v>
      </c>
      <c r="D12" s="108"/>
      <c r="E12" s="57"/>
      <c r="H12" s="91"/>
      <c r="I12" s="95" t="s">
        <v>155</v>
      </c>
      <c r="J12" s="96" t="s">
        <v>156</v>
      </c>
    </row>
    <row r="13" spans="2:10" ht="52.5" thickBot="1">
      <c r="B13" s="56">
        <v>5</v>
      </c>
      <c r="C13" s="55" t="s">
        <v>44</v>
      </c>
      <c r="D13" s="108"/>
      <c r="E13" s="57"/>
      <c r="H13" s="91"/>
      <c r="I13" s="97" t="s">
        <v>155</v>
      </c>
      <c r="J13" s="96" t="s">
        <v>157</v>
      </c>
    </row>
    <row r="14" spans="2:10" ht="39.75" thickBot="1">
      <c r="B14" s="54">
        <v>6</v>
      </c>
      <c r="C14" s="55" t="s">
        <v>45</v>
      </c>
      <c r="D14" s="109"/>
      <c r="E14" s="58"/>
      <c r="H14" s="91"/>
      <c r="I14" s="98"/>
      <c r="J14" s="96" t="s">
        <v>89</v>
      </c>
    </row>
    <row r="15" spans="2:10" ht="39.75" thickBot="1">
      <c r="B15" s="54">
        <v>7</v>
      </c>
      <c r="C15" s="55" t="s">
        <v>46</v>
      </c>
      <c r="D15" s="107"/>
      <c r="E15" s="82"/>
      <c r="H15" s="91"/>
      <c r="I15" s="99"/>
      <c r="J15" s="96" t="s">
        <v>730</v>
      </c>
    </row>
    <row r="16" spans="2:10" ht="65.25" thickBot="1">
      <c r="B16" s="56">
        <v>8</v>
      </c>
      <c r="C16" s="55" t="s">
        <v>47</v>
      </c>
      <c r="D16" s="108"/>
      <c r="E16" s="57"/>
      <c r="H16" s="91"/>
      <c r="I16" s="100"/>
      <c r="J16" s="96" t="s">
        <v>158</v>
      </c>
    </row>
    <row r="17" spans="2:10" ht="39.75" thickBot="1">
      <c r="B17" s="54">
        <v>9</v>
      </c>
      <c r="C17" s="55" t="s">
        <v>48</v>
      </c>
      <c r="D17" s="109"/>
      <c r="E17" s="58"/>
      <c r="H17" s="101"/>
      <c r="I17" s="102"/>
      <c r="J17" s="103"/>
    </row>
    <row r="18" spans="2:5" ht="65.25" thickBot="1">
      <c r="B18" s="54">
        <v>10</v>
      </c>
      <c r="C18" s="55" t="s">
        <v>49</v>
      </c>
      <c r="D18" s="109"/>
      <c r="E18" s="58"/>
    </row>
    <row r="19" spans="2:5" ht="65.25" thickBot="1">
      <c r="B19" s="54">
        <v>11</v>
      </c>
      <c r="C19" s="55" t="s">
        <v>50</v>
      </c>
      <c r="D19" s="109"/>
      <c r="E19" s="58"/>
    </row>
    <row r="20" spans="2:5" ht="39.75" thickBot="1">
      <c r="B20" s="54">
        <v>12</v>
      </c>
      <c r="C20" s="55" t="s">
        <v>550</v>
      </c>
      <c r="D20" s="109"/>
      <c r="E20" s="58"/>
    </row>
    <row r="21" spans="2:5" ht="52.5" thickBot="1">
      <c r="B21" s="54">
        <v>13</v>
      </c>
      <c r="C21" s="55" t="s">
        <v>51</v>
      </c>
      <c r="D21" s="109"/>
      <c r="E21" s="58"/>
    </row>
    <row r="22" spans="2:5" ht="39.75" thickBot="1">
      <c r="B22" s="56">
        <v>14</v>
      </c>
      <c r="C22" s="55" t="s">
        <v>52</v>
      </c>
      <c r="D22" s="108"/>
      <c r="E22" s="57"/>
    </row>
    <row r="23" spans="2:5" ht="39.75" thickBot="1">
      <c r="B23" s="54">
        <v>15</v>
      </c>
      <c r="C23" s="55" t="s">
        <v>53</v>
      </c>
      <c r="D23" s="109"/>
      <c r="E23" s="58"/>
    </row>
    <row r="24" spans="2:5" ht="39.75" thickBot="1">
      <c r="B24" s="54">
        <v>16</v>
      </c>
      <c r="C24" s="55" t="s">
        <v>54</v>
      </c>
      <c r="D24" s="109"/>
      <c r="E24" s="58"/>
    </row>
    <row r="25" spans="2:5" ht="39.75" thickBot="1">
      <c r="B25" s="54">
        <v>17</v>
      </c>
      <c r="C25" s="55" t="s">
        <v>55</v>
      </c>
      <c r="D25" s="109"/>
      <c r="E25" s="58"/>
    </row>
    <row r="26" spans="2:5" ht="39.75" thickBot="1">
      <c r="B26" s="56">
        <v>18</v>
      </c>
      <c r="C26" s="55" t="s">
        <v>56</v>
      </c>
      <c r="D26" s="108"/>
      <c r="E26" s="57"/>
    </row>
    <row r="27" spans="2:5" ht="39.75" thickBot="1">
      <c r="B27" s="54">
        <v>19</v>
      </c>
      <c r="C27" s="55" t="s">
        <v>57</v>
      </c>
      <c r="D27" s="109"/>
      <c r="E27" s="58"/>
    </row>
    <row r="28" spans="2:5" ht="39.75" thickBot="1">
      <c r="B28" s="54">
        <v>20</v>
      </c>
      <c r="C28" s="55" t="s">
        <v>58</v>
      </c>
      <c r="D28" s="109"/>
      <c r="E28" s="58"/>
    </row>
    <row r="29" spans="2:5" ht="65.25" thickBot="1">
      <c r="B29" s="54">
        <v>21</v>
      </c>
      <c r="C29" s="55" t="s">
        <v>59</v>
      </c>
      <c r="D29" s="109"/>
      <c r="E29" s="58"/>
    </row>
    <row r="30" spans="2:5" ht="27" thickBot="1">
      <c r="B30" s="54">
        <v>22</v>
      </c>
      <c r="C30" s="55" t="s">
        <v>60</v>
      </c>
      <c r="D30" s="109"/>
      <c r="E30" s="58"/>
    </row>
    <row r="31" spans="2:5" ht="27" thickBot="1">
      <c r="B31" s="54">
        <v>23</v>
      </c>
      <c r="C31" s="55" t="s">
        <v>61</v>
      </c>
      <c r="D31" s="109"/>
      <c r="E31" s="58"/>
    </row>
    <row r="32" spans="2:5" ht="39.75" thickBot="1">
      <c r="B32" s="54">
        <v>24</v>
      </c>
      <c r="C32" s="55" t="s">
        <v>62</v>
      </c>
      <c r="D32" s="109"/>
      <c r="E32" s="58"/>
    </row>
    <row r="33" spans="2:5" ht="39.75" thickBot="1">
      <c r="B33" s="54">
        <v>25</v>
      </c>
      <c r="C33" s="55" t="s">
        <v>63</v>
      </c>
      <c r="D33" s="109"/>
      <c r="E33" s="58"/>
    </row>
    <row r="34" spans="2:5" ht="39.75" thickBot="1">
      <c r="B34" s="62">
        <v>26</v>
      </c>
      <c r="C34" s="63" t="s">
        <v>64</v>
      </c>
      <c r="D34" s="65"/>
      <c r="E34" s="64"/>
    </row>
    <row r="35" spans="2:5" ht="52.5" thickBot="1">
      <c r="B35" s="62">
        <v>27</v>
      </c>
      <c r="C35" s="63" t="s">
        <v>65</v>
      </c>
      <c r="D35" s="65"/>
      <c r="E35" s="64"/>
    </row>
    <row r="36" spans="2:5" ht="52.5" thickBot="1">
      <c r="B36" s="62">
        <v>28</v>
      </c>
      <c r="C36" s="63" t="s">
        <v>66</v>
      </c>
      <c r="D36" s="65"/>
      <c r="E36" s="64"/>
    </row>
    <row r="37" spans="2:5" ht="65.25" thickBot="1">
      <c r="B37" s="62">
        <v>29</v>
      </c>
      <c r="C37" s="63" t="s">
        <v>67</v>
      </c>
      <c r="D37" s="65"/>
      <c r="E37" s="64"/>
    </row>
    <row r="38" spans="2:5" ht="52.5" thickBot="1">
      <c r="B38" s="62">
        <v>30</v>
      </c>
      <c r="C38" s="63" t="s">
        <v>68</v>
      </c>
      <c r="D38" s="65"/>
      <c r="E38" s="64"/>
    </row>
    <row r="39" spans="2:5" ht="27" thickBot="1">
      <c r="B39" s="62">
        <v>31</v>
      </c>
      <c r="C39" s="63" t="s">
        <v>69</v>
      </c>
      <c r="D39" s="65">
        <v>77000</v>
      </c>
      <c r="E39" s="64">
        <v>1</v>
      </c>
    </row>
    <row r="40" spans="2:5" ht="27" thickBot="1">
      <c r="B40" s="62">
        <v>32</v>
      </c>
      <c r="C40" s="63" t="s">
        <v>70</v>
      </c>
      <c r="D40" s="65">
        <v>214000</v>
      </c>
      <c r="E40" s="64">
        <v>1</v>
      </c>
    </row>
    <row r="41" spans="2:5" ht="15.75" thickBot="1">
      <c r="B41" s="62">
        <v>33</v>
      </c>
      <c r="C41" s="63" t="s">
        <v>71</v>
      </c>
      <c r="D41" s="65">
        <v>160000</v>
      </c>
      <c r="E41" s="64">
        <v>1</v>
      </c>
    </row>
    <row r="42" spans="2:5" ht="27" thickBot="1">
      <c r="B42" s="62">
        <v>34</v>
      </c>
      <c r="C42" s="63" t="s">
        <v>72</v>
      </c>
      <c r="D42" s="65">
        <v>670000</v>
      </c>
      <c r="E42" s="64">
        <v>1</v>
      </c>
    </row>
    <row r="43" spans="2:5" ht="27" thickBot="1">
      <c r="B43" s="62">
        <v>35</v>
      </c>
      <c r="C43" s="63" t="s">
        <v>73</v>
      </c>
      <c r="D43" s="65">
        <v>891000</v>
      </c>
      <c r="E43" s="64">
        <v>1</v>
      </c>
    </row>
    <row r="44" spans="2:5" ht="39.75" thickBot="1">
      <c r="B44" s="62">
        <v>36</v>
      </c>
      <c r="C44" s="63" t="s">
        <v>74</v>
      </c>
      <c r="D44" s="65"/>
      <c r="E44" s="64"/>
    </row>
    <row r="45" spans="2:5" ht="27" thickBot="1">
      <c r="B45" s="62">
        <v>37</v>
      </c>
      <c r="C45" s="63" t="s">
        <v>75</v>
      </c>
      <c r="D45" s="65"/>
      <c r="E45" s="64"/>
    </row>
    <row r="46" spans="2:5" ht="27" thickBot="1">
      <c r="B46" s="62">
        <v>38</v>
      </c>
      <c r="C46" s="63" t="s">
        <v>76</v>
      </c>
      <c r="D46" s="65"/>
      <c r="E46" s="64"/>
    </row>
    <row r="47" spans="2:5" ht="39.75" thickBot="1">
      <c r="B47" s="62">
        <v>39</v>
      </c>
      <c r="C47" s="63" t="s">
        <v>77</v>
      </c>
      <c r="D47" s="65"/>
      <c r="E47" s="64"/>
    </row>
    <row r="48" spans="2:5" ht="39.75" thickBot="1">
      <c r="B48" s="62">
        <v>40</v>
      </c>
      <c r="C48" s="63" t="s">
        <v>78</v>
      </c>
      <c r="D48" s="65"/>
      <c r="E48" s="64"/>
    </row>
    <row r="49" spans="2:5" ht="27" thickBot="1">
      <c r="B49" s="62">
        <v>41</v>
      </c>
      <c r="C49" s="63" t="s">
        <v>79</v>
      </c>
      <c r="D49" s="65"/>
      <c r="E49" s="64"/>
    </row>
    <row r="50" spans="2:5" ht="15.75" thickBot="1">
      <c r="B50" s="62">
        <v>42</v>
      </c>
      <c r="C50" s="63" t="s">
        <v>80</v>
      </c>
      <c r="D50" s="65">
        <v>800000</v>
      </c>
      <c r="E50" s="64">
        <v>1</v>
      </c>
    </row>
    <row r="51" spans="2:5" ht="27" thickBot="1">
      <c r="B51" s="62">
        <v>43</v>
      </c>
      <c r="C51" s="63" t="s">
        <v>81</v>
      </c>
      <c r="D51" s="65">
        <v>1000000</v>
      </c>
      <c r="E51" s="64" t="s">
        <v>265</v>
      </c>
    </row>
    <row r="52" spans="2:5" ht="27" thickBot="1">
      <c r="B52" s="67">
        <v>44</v>
      </c>
      <c r="C52" s="68" t="s">
        <v>82</v>
      </c>
      <c r="D52" s="69">
        <v>800000</v>
      </c>
      <c r="E52" s="83" t="s">
        <v>265</v>
      </c>
    </row>
    <row r="53" spans="2:5" ht="65.25" thickBot="1">
      <c r="B53" s="67">
        <v>45</v>
      </c>
      <c r="C53" s="68" t="s">
        <v>83</v>
      </c>
      <c r="D53" s="69">
        <v>135000</v>
      </c>
      <c r="E53" s="83">
        <v>1</v>
      </c>
    </row>
    <row r="54" spans="2:5" ht="27" thickBot="1">
      <c r="B54" s="67">
        <v>46</v>
      </c>
      <c r="C54" s="68" t="s">
        <v>84</v>
      </c>
      <c r="D54" s="69">
        <v>700000</v>
      </c>
      <c r="E54" s="83" t="s">
        <v>265</v>
      </c>
    </row>
    <row r="55" spans="2:5" ht="27" thickBot="1">
      <c r="B55" s="67">
        <v>47</v>
      </c>
      <c r="C55" s="68" t="s">
        <v>85</v>
      </c>
      <c r="D55" s="69">
        <v>135000</v>
      </c>
      <c r="E55" s="83">
        <v>2</v>
      </c>
    </row>
    <row r="56" spans="2:5" ht="27" thickBot="1">
      <c r="B56" s="70">
        <v>48</v>
      </c>
      <c r="C56" s="71" t="s">
        <v>86</v>
      </c>
      <c r="D56" s="73"/>
      <c r="E56" s="72"/>
    </row>
    <row r="57" spans="2:5" ht="15.75" thickBot="1">
      <c r="B57" s="70">
        <v>49</v>
      </c>
      <c r="C57" s="71" t="s">
        <v>87</v>
      </c>
      <c r="D57" s="73"/>
      <c r="E57" s="72"/>
    </row>
    <row r="58" spans="2:5" ht="52.5" thickBot="1">
      <c r="B58" s="70">
        <v>50</v>
      </c>
      <c r="C58" s="71" t="s">
        <v>88</v>
      </c>
      <c r="D58" s="73">
        <v>2000000</v>
      </c>
      <c r="E58" s="72" t="s">
        <v>265</v>
      </c>
    </row>
    <row r="59" spans="2:5" ht="65.25" thickBot="1">
      <c r="B59" s="75">
        <v>51</v>
      </c>
      <c r="C59" s="76" t="s">
        <v>90</v>
      </c>
      <c r="D59" s="77">
        <v>5410000</v>
      </c>
      <c r="E59" s="84" t="s">
        <v>265</v>
      </c>
    </row>
    <row r="60" spans="2:5" ht="52.5" thickBot="1">
      <c r="B60" s="75">
        <v>52</v>
      </c>
      <c r="C60" s="76" t="s">
        <v>91</v>
      </c>
      <c r="D60" s="77">
        <v>2000000</v>
      </c>
      <c r="E60" s="84" t="s">
        <v>265</v>
      </c>
    </row>
    <row r="61" spans="2:5" ht="52.5" thickBot="1">
      <c r="B61" s="75">
        <v>53</v>
      </c>
      <c r="C61" s="76" t="s">
        <v>724</v>
      </c>
      <c r="D61" s="77">
        <v>4750000</v>
      </c>
      <c r="E61" s="84" t="s">
        <v>265</v>
      </c>
    </row>
    <row r="62" spans="2:5" ht="52.5" thickBot="1">
      <c r="B62" s="75">
        <v>54</v>
      </c>
      <c r="C62" s="76" t="s">
        <v>725</v>
      </c>
      <c r="D62" s="77">
        <v>4030000</v>
      </c>
      <c r="E62" s="84" t="s">
        <v>265</v>
      </c>
    </row>
    <row r="63" spans="2:5" ht="78" thickBot="1">
      <c r="B63" s="75">
        <v>55</v>
      </c>
      <c r="C63" s="76" t="s">
        <v>726</v>
      </c>
      <c r="D63" s="77">
        <v>9185000</v>
      </c>
      <c r="E63" s="84" t="s">
        <v>265</v>
      </c>
    </row>
    <row r="64" spans="2:5" ht="52.5" thickBot="1">
      <c r="B64" s="75">
        <v>56</v>
      </c>
      <c r="C64" s="76" t="s">
        <v>727</v>
      </c>
      <c r="D64" s="77">
        <v>3625000</v>
      </c>
      <c r="E64" s="84" t="s">
        <v>265</v>
      </c>
    </row>
    <row r="65" spans="2:5" ht="27" thickBot="1">
      <c r="B65" s="75">
        <v>57</v>
      </c>
      <c r="C65" s="76" t="s">
        <v>728</v>
      </c>
      <c r="D65" s="77">
        <v>2200000</v>
      </c>
      <c r="E65" s="84">
        <v>2</v>
      </c>
    </row>
    <row r="66" spans="2:5" ht="27" thickBot="1">
      <c r="B66" s="75">
        <v>58</v>
      </c>
      <c r="C66" s="76" t="s">
        <v>729</v>
      </c>
      <c r="D66" s="77">
        <v>240000</v>
      </c>
      <c r="E66" s="84">
        <v>1</v>
      </c>
    </row>
    <row r="67" spans="2:5" ht="39.75" thickBot="1">
      <c r="B67" s="78">
        <v>59</v>
      </c>
      <c r="C67" s="79" t="s">
        <v>731</v>
      </c>
      <c r="D67" s="80">
        <v>40500000</v>
      </c>
      <c r="E67" s="85" t="s">
        <v>265</v>
      </c>
    </row>
    <row r="68" spans="2:5" ht="39.75" thickBot="1">
      <c r="B68" s="78">
        <v>60</v>
      </c>
      <c r="C68" s="79" t="s">
        <v>732</v>
      </c>
      <c r="D68" s="80">
        <v>10700000</v>
      </c>
      <c r="E68" s="85" t="s">
        <v>265</v>
      </c>
    </row>
    <row r="69" spans="2:5" ht="39.75" thickBot="1">
      <c r="B69" s="78">
        <v>61</v>
      </c>
      <c r="C69" s="79" t="s">
        <v>733</v>
      </c>
      <c r="D69" s="80">
        <v>6500000</v>
      </c>
      <c r="E69" s="85" t="s">
        <v>265</v>
      </c>
    </row>
    <row r="70" spans="2:5" ht="65.25" thickBot="1">
      <c r="B70" s="78">
        <v>62</v>
      </c>
      <c r="C70" s="79" t="s">
        <v>734</v>
      </c>
      <c r="D70" s="80">
        <v>40500000</v>
      </c>
      <c r="E70" s="85" t="s">
        <v>265</v>
      </c>
    </row>
    <row r="71" spans="2:5" ht="27" thickBot="1">
      <c r="B71" s="86">
        <v>63</v>
      </c>
      <c r="C71" s="87" t="s">
        <v>735</v>
      </c>
      <c r="D71" s="89"/>
      <c r="E71" s="88"/>
    </row>
    <row r="72" spans="2:5" ht="39.75" thickBot="1">
      <c r="B72" s="86">
        <v>64</v>
      </c>
      <c r="C72" s="87" t="s">
        <v>736</v>
      </c>
      <c r="D72" s="89"/>
      <c r="E72" s="88"/>
    </row>
    <row r="73" spans="2:5" ht="39.75" thickBot="1">
      <c r="B73" s="86">
        <v>65</v>
      </c>
      <c r="C73" s="87" t="s">
        <v>737</v>
      </c>
      <c r="D73" s="89"/>
      <c r="E73" s="88"/>
    </row>
    <row r="74" spans="2:5" ht="27" thickBot="1">
      <c r="B74" s="86">
        <v>66</v>
      </c>
      <c r="C74" s="87" t="s">
        <v>738</v>
      </c>
      <c r="D74" s="89"/>
      <c r="E74" s="88"/>
    </row>
    <row r="75" spans="2:5" ht="27" thickBot="1">
      <c r="B75" s="86">
        <v>67</v>
      </c>
      <c r="C75" s="87" t="s">
        <v>739</v>
      </c>
      <c r="D75" s="89"/>
      <c r="E75" s="88"/>
    </row>
    <row r="76" spans="2:5" ht="27" thickBot="1">
      <c r="B76" s="86">
        <v>68</v>
      </c>
      <c r="C76" s="87" t="s">
        <v>740</v>
      </c>
      <c r="D76" s="89"/>
      <c r="E76" s="88"/>
    </row>
    <row r="77" spans="2:5" ht="27" thickBot="1">
      <c r="B77" s="86">
        <v>69</v>
      </c>
      <c r="C77" s="87" t="s">
        <v>741</v>
      </c>
      <c r="D77" s="89"/>
      <c r="E77" s="88"/>
    </row>
    <row r="78" spans="2:5" ht="27" thickBot="1">
      <c r="B78" s="86">
        <v>70</v>
      </c>
      <c r="C78" s="87" t="s">
        <v>742</v>
      </c>
      <c r="D78" s="89"/>
      <c r="E78" s="88"/>
    </row>
    <row r="79" spans="2:5" ht="78" thickBot="1">
      <c r="B79" s="86">
        <v>71</v>
      </c>
      <c r="C79" s="87" t="s">
        <v>743</v>
      </c>
      <c r="D79" s="89">
        <v>7000000</v>
      </c>
      <c r="E79" s="88" t="s">
        <v>159</v>
      </c>
    </row>
    <row r="80" spans="2:5" ht="52.5" thickBot="1">
      <c r="B80" s="86">
        <v>72</v>
      </c>
      <c r="C80" s="87" t="s">
        <v>744</v>
      </c>
      <c r="D80" s="89"/>
      <c r="E80" s="88"/>
    </row>
    <row r="81" spans="2:5" ht="78" thickBot="1">
      <c r="B81" s="86">
        <v>73</v>
      </c>
      <c r="C81" s="87" t="s">
        <v>139</v>
      </c>
      <c r="D81" s="89">
        <v>10965000</v>
      </c>
      <c r="E81" s="88" t="s">
        <v>160</v>
      </c>
    </row>
    <row r="82" spans="2:5" ht="52.5" thickBot="1">
      <c r="B82" s="86">
        <v>74</v>
      </c>
      <c r="C82" s="87" t="s">
        <v>140</v>
      </c>
      <c r="D82" s="89"/>
      <c r="E82" s="88"/>
    </row>
    <row r="83" spans="2:5" ht="52.5" thickBot="1">
      <c r="B83" s="86">
        <v>75</v>
      </c>
      <c r="C83" s="87" t="s">
        <v>141</v>
      </c>
      <c r="D83" s="89"/>
      <c r="E83" s="88"/>
    </row>
    <row r="84" spans="2:5" ht="65.25" thickBot="1">
      <c r="B84" s="86">
        <v>76</v>
      </c>
      <c r="C84" s="87" t="s">
        <v>142</v>
      </c>
      <c r="D84" s="89"/>
      <c r="E84" s="88"/>
    </row>
    <row r="85" spans="2:5" ht="39.75" thickBot="1">
      <c r="B85" s="86">
        <v>77</v>
      </c>
      <c r="C85" s="87" t="s">
        <v>143</v>
      </c>
      <c r="D85" s="89"/>
      <c r="E85" s="88"/>
    </row>
    <row r="86" spans="2:5" ht="27" thickBot="1">
      <c r="B86" s="86">
        <v>78</v>
      </c>
      <c r="C86" s="87" t="s">
        <v>144</v>
      </c>
      <c r="D86" s="89"/>
      <c r="E86" s="88"/>
    </row>
    <row r="87" spans="2:5" ht="39.75" thickBot="1">
      <c r="B87" s="86">
        <v>79</v>
      </c>
      <c r="C87" s="87" t="s">
        <v>145</v>
      </c>
      <c r="D87" s="89"/>
      <c r="E87" s="88"/>
    </row>
    <row r="88" spans="2:5" ht="52.5" thickBot="1">
      <c r="B88" s="86">
        <v>80</v>
      </c>
      <c r="C88" s="87" t="s">
        <v>146</v>
      </c>
      <c r="D88" s="89">
        <v>3500000</v>
      </c>
      <c r="E88" s="88" t="s">
        <v>147</v>
      </c>
    </row>
    <row r="89" spans="2:5" ht="52.5" thickBot="1">
      <c r="B89" s="86">
        <v>81</v>
      </c>
      <c r="C89" s="87" t="s">
        <v>148</v>
      </c>
      <c r="D89" s="89">
        <v>1480000</v>
      </c>
      <c r="E89" s="88" t="s">
        <v>147</v>
      </c>
    </row>
    <row r="90" spans="2:5" ht="27" thickBot="1">
      <c r="B90" s="86">
        <v>82</v>
      </c>
      <c r="C90" s="87" t="s">
        <v>149</v>
      </c>
      <c r="D90" s="89">
        <v>4570000</v>
      </c>
      <c r="E90" s="88" t="s">
        <v>147</v>
      </c>
    </row>
    <row r="91" spans="2:5" ht="27" thickBot="1">
      <c r="B91" s="86">
        <v>83</v>
      </c>
      <c r="C91" s="87" t="s">
        <v>150</v>
      </c>
      <c r="D91" s="89">
        <v>750000</v>
      </c>
      <c r="E91" s="88" t="s">
        <v>147</v>
      </c>
    </row>
    <row r="92" spans="2:5" ht="39.75" thickBot="1">
      <c r="B92" s="86">
        <v>84</v>
      </c>
      <c r="C92" s="87" t="s">
        <v>151</v>
      </c>
      <c r="D92" s="89">
        <v>450000</v>
      </c>
      <c r="E92" s="88" t="s">
        <v>147</v>
      </c>
    </row>
  </sheetData>
  <sheetProtection/>
  <mergeCells count="5">
    <mergeCell ref="I9:J9"/>
    <mergeCell ref="B2:E2"/>
    <mergeCell ref="B4:G4"/>
    <mergeCell ref="B7:B8"/>
    <mergeCell ref="C7:C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B2:L71"/>
  <sheetViews>
    <sheetView zoomScalePageLayoutView="0" workbookViewId="0" topLeftCell="A61">
      <selection activeCell="H7" sqref="H7"/>
    </sheetView>
  </sheetViews>
  <sheetFormatPr defaultColWidth="9.140625" defaultRowHeight="15"/>
  <cols>
    <col min="2" max="2" width="0.9921875" style="0" customWidth="1"/>
    <col min="4" max="4" width="42.8515625" style="0" customWidth="1"/>
    <col min="5" max="5" width="12.57421875" style="0" customWidth="1"/>
    <col min="6" max="6" width="15.8515625" style="0" customWidth="1"/>
    <col min="10" max="10" width="4.28125" style="0" customWidth="1"/>
    <col min="12" max="12" width="33.8515625" style="0" customWidth="1"/>
  </cols>
  <sheetData>
    <row r="2" spans="2:10" s="1" customFormat="1" ht="18.75">
      <c r="B2" s="238" t="s">
        <v>426</v>
      </c>
      <c r="C2" s="239"/>
      <c r="D2" s="239"/>
      <c r="E2" s="239"/>
      <c r="F2" s="22"/>
      <c r="G2" s="22"/>
      <c r="J2" s="60"/>
    </row>
    <row r="3" spans="4:10" s="1" customFormat="1" ht="15">
      <c r="D3" s="104"/>
      <c r="E3" s="81"/>
      <c r="J3" s="60"/>
    </row>
    <row r="4" spans="2:10" s="1" customFormat="1" ht="15">
      <c r="B4" s="240" t="s">
        <v>863</v>
      </c>
      <c r="C4" s="239"/>
      <c r="D4" s="239"/>
      <c r="E4" s="239"/>
      <c r="F4" s="239"/>
      <c r="G4" s="239"/>
      <c r="J4" s="60"/>
    </row>
    <row r="5" ht="15.75" thickBot="1"/>
    <row r="6" spans="3:6" ht="26.25">
      <c r="C6" s="241" t="s">
        <v>258</v>
      </c>
      <c r="D6" s="243" t="s">
        <v>259</v>
      </c>
      <c r="E6" s="241" t="s">
        <v>391</v>
      </c>
      <c r="F6" s="23" t="s">
        <v>572</v>
      </c>
    </row>
    <row r="7" spans="3:6" ht="15.75" thickBot="1">
      <c r="C7" s="242"/>
      <c r="D7" s="244"/>
      <c r="E7" s="242"/>
      <c r="F7" s="43" t="s">
        <v>573</v>
      </c>
    </row>
    <row r="8" spans="3:12" ht="52.5" thickBot="1">
      <c r="C8" s="117">
        <v>1</v>
      </c>
      <c r="D8" s="87" t="s">
        <v>162</v>
      </c>
      <c r="E8" s="118">
        <v>7500000</v>
      </c>
      <c r="F8" s="117" t="s">
        <v>265</v>
      </c>
      <c r="J8" s="90"/>
      <c r="K8" s="236" t="s">
        <v>152</v>
      </c>
      <c r="L8" s="237"/>
    </row>
    <row r="9" spans="3:12" ht="39.75" thickBot="1">
      <c r="C9" s="117">
        <v>2</v>
      </c>
      <c r="D9" s="87" t="s">
        <v>163</v>
      </c>
      <c r="E9" s="118">
        <v>3400000</v>
      </c>
      <c r="F9" s="117" t="s">
        <v>265</v>
      </c>
      <c r="J9" s="91"/>
      <c r="K9" s="122"/>
      <c r="L9" s="110" t="s">
        <v>864</v>
      </c>
    </row>
    <row r="10" spans="3:12" ht="27" thickBot="1">
      <c r="C10" s="117">
        <v>3</v>
      </c>
      <c r="D10" s="87" t="s">
        <v>164</v>
      </c>
      <c r="E10" s="118">
        <v>3000000</v>
      </c>
      <c r="F10" s="117" t="s">
        <v>265</v>
      </c>
      <c r="J10" s="91"/>
      <c r="K10" s="123"/>
      <c r="L10" s="110" t="s">
        <v>169</v>
      </c>
    </row>
    <row r="11" spans="3:12" ht="52.5" thickBot="1">
      <c r="C11" s="117">
        <v>4</v>
      </c>
      <c r="D11" s="87" t="s">
        <v>165</v>
      </c>
      <c r="E11" s="118">
        <v>2900000</v>
      </c>
      <c r="F11" s="117" t="s">
        <v>265</v>
      </c>
      <c r="J11" s="91"/>
      <c r="K11" s="125"/>
      <c r="L11" s="124" t="s">
        <v>814</v>
      </c>
    </row>
    <row r="12" spans="3:12" ht="52.5" thickBot="1">
      <c r="C12" s="86">
        <v>5</v>
      </c>
      <c r="D12" s="87" t="s">
        <v>166</v>
      </c>
      <c r="E12" s="119">
        <v>2000000</v>
      </c>
      <c r="F12" s="120" t="s">
        <v>265</v>
      </c>
      <c r="J12" s="91"/>
      <c r="K12" s="126"/>
      <c r="L12" s="124" t="s">
        <v>822</v>
      </c>
    </row>
    <row r="13" spans="3:12" ht="39.75" thickBot="1">
      <c r="C13" s="117">
        <v>6</v>
      </c>
      <c r="D13" s="87" t="s">
        <v>167</v>
      </c>
      <c r="E13" s="118">
        <v>600000</v>
      </c>
      <c r="F13" s="117" t="s">
        <v>265</v>
      </c>
      <c r="J13" s="91"/>
      <c r="K13" s="94"/>
      <c r="L13" s="124" t="s">
        <v>824</v>
      </c>
    </row>
    <row r="14" spans="3:12" ht="52.5" thickBot="1">
      <c r="C14" s="117">
        <v>7</v>
      </c>
      <c r="D14" s="87" t="s">
        <v>168</v>
      </c>
      <c r="E14" s="121"/>
      <c r="F14" s="117">
        <v>1</v>
      </c>
      <c r="J14" s="91"/>
      <c r="K14" s="129"/>
      <c r="L14" s="124" t="s">
        <v>842</v>
      </c>
    </row>
    <row r="15" spans="3:12" ht="39.75" thickBot="1">
      <c r="C15" s="114">
        <v>8</v>
      </c>
      <c r="D15" s="66" t="s">
        <v>170</v>
      </c>
      <c r="E15" s="115">
        <v>1500000</v>
      </c>
      <c r="F15" s="114" t="s">
        <v>265</v>
      </c>
      <c r="J15" s="91"/>
      <c r="K15" s="142" t="s">
        <v>155</v>
      </c>
      <c r="L15" s="145" t="s">
        <v>865</v>
      </c>
    </row>
    <row r="16" spans="3:12" ht="39.75" thickBot="1">
      <c r="C16" s="114">
        <v>9</v>
      </c>
      <c r="D16" s="66" t="s">
        <v>171</v>
      </c>
      <c r="E16" s="115">
        <v>1200000</v>
      </c>
      <c r="F16" s="114" t="s">
        <v>265</v>
      </c>
      <c r="J16" s="91"/>
      <c r="K16" s="143" t="s">
        <v>155</v>
      </c>
      <c r="L16" s="145" t="s">
        <v>866</v>
      </c>
    </row>
    <row r="17" spans="3:12" ht="65.25" thickBot="1">
      <c r="C17" s="114">
        <v>10</v>
      </c>
      <c r="D17" s="66" t="s">
        <v>172</v>
      </c>
      <c r="E17" s="115">
        <v>1000000</v>
      </c>
      <c r="F17" s="114" t="s">
        <v>265</v>
      </c>
      <c r="J17" s="91"/>
      <c r="K17" s="144" t="s">
        <v>155</v>
      </c>
      <c r="L17" s="145" t="s">
        <v>867</v>
      </c>
    </row>
    <row r="18" spans="3:12" ht="27" thickBot="1">
      <c r="C18" s="114">
        <v>11</v>
      </c>
      <c r="D18" s="66" t="s">
        <v>173</v>
      </c>
      <c r="E18" s="115">
        <v>850000</v>
      </c>
      <c r="F18" s="114" t="s">
        <v>265</v>
      </c>
      <c r="J18" s="101"/>
      <c r="K18" s="102"/>
      <c r="L18" s="146"/>
    </row>
    <row r="19" spans="3:6" ht="39.75" thickBot="1">
      <c r="C19" s="114">
        <v>12</v>
      </c>
      <c r="D19" s="66" t="s">
        <v>174</v>
      </c>
      <c r="E19" s="115">
        <v>800000</v>
      </c>
      <c r="F19" s="114" t="s">
        <v>265</v>
      </c>
    </row>
    <row r="20" spans="3:6" ht="52.5" thickBot="1">
      <c r="C20" s="114">
        <v>13</v>
      </c>
      <c r="D20" s="66" t="s">
        <v>175</v>
      </c>
      <c r="E20" s="115">
        <v>600000</v>
      </c>
      <c r="F20" s="114" t="s">
        <v>265</v>
      </c>
    </row>
    <row r="21" spans="3:6" ht="27" thickBot="1">
      <c r="C21" s="114">
        <v>14</v>
      </c>
      <c r="D21" s="66" t="s">
        <v>176</v>
      </c>
      <c r="E21" s="115">
        <v>550000</v>
      </c>
      <c r="F21" s="114">
        <v>1</v>
      </c>
    </row>
    <row r="22" spans="3:6" ht="27" thickBot="1">
      <c r="C22" s="114">
        <v>15</v>
      </c>
      <c r="D22" s="66" t="s">
        <v>177</v>
      </c>
      <c r="E22" s="115">
        <v>500000</v>
      </c>
      <c r="F22" s="114" t="s">
        <v>265</v>
      </c>
    </row>
    <row r="23" spans="3:6" ht="39.75" thickBot="1">
      <c r="C23" s="114">
        <v>16</v>
      </c>
      <c r="D23" s="66" t="s">
        <v>178</v>
      </c>
      <c r="E23" s="115">
        <v>450000</v>
      </c>
      <c r="F23" s="114">
        <v>1</v>
      </c>
    </row>
    <row r="24" spans="3:6" ht="27" thickBot="1">
      <c r="C24" s="114">
        <v>17</v>
      </c>
      <c r="D24" s="66" t="s">
        <v>179</v>
      </c>
      <c r="E24" s="115">
        <v>200000</v>
      </c>
      <c r="F24" s="114">
        <v>1</v>
      </c>
    </row>
    <row r="25" spans="3:6" ht="39.75" thickBot="1">
      <c r="C25" s="114">
        <v>18</v>
      </c>
      <c r="D25" s="66" t="s">
        <v>180</v>
      </c>
      <c r="E25" s="116"/>
      <c r="F25" s="114" t="s">
        <v>265</v>
      </c>
    </row>
    <row r="26" spans="3:6" ht="39.75" thickBot="1">
      <c r="C26" s="114">
        <v>19</v>
      </c>
      <c r="D26" s="66" t="s">
        <v>813</v>
      </c>
      <c r="E26" s="116"/>
      <c r="F26" s="114" t="s">
        <v>265</v>
      </c>
    </row>
    <row r="27" spans="3:6" ht="52.5" thickBot="1">
      <c r="C27" s="56">
        <v>20</v>
      </c>
      <c r="D27" s="55" t="s">
        <v>815</v>
      </c>
      <c r="E27" s="108">
        <v>7000000</v>
      </c>
      <c r="F27" s="56">
        <v>1</v>
      </c>
    </row>
    <row r="28" spans="3:6" ht="15.75" thickBot="1">
      <c r="C28" s="56">
        <v>21</v>
      </c>
      <c r="D28" s="55" t="s">
        <v>816</v>
      </c>
      <c r="E28" s="108">
        <v>1200000</v>
      </c>
      <c r="F28" s="56" t="s">
        <v>265</v>
      </c>
    </row>
    <row r="29" spans="3:6" ht="65.25" thickBot="1">
      <c r="C29" s="56">
        <v>22</v>
      </c>
      <c r="D29" s="55" t="s">
        <v>817</v>
      </c>
      <c r="E29" s="108">
        <v>2600000</v>
      </c>
      <c r="F29" s="56" t="s">
        <v>265</v>
      </c>
    </row>
    <row r="30" spans="3:6" ht="78" thickBot="1">
      <c r="C30" s="56">
        <v>23</v>
      </c>
      <c r="D30" s="55" t="s">
        <v>818</v>
      </c>
      <c r="E30" s="108">
        <v>750000</v>
      </c>
      <c r="F30" s="56" t="s">
        <v>265</v>
      </c>
    </row>
    <row r="31" spans="3:6" ht="27" thickBot="1">
      <c r="C31" s="56">
        <v>24</v>
      </c>
      <c r="D31" s="55" t="s">
        <v>819</v>
      </c>
      <c r="E31" s="108">
        <v>650000</v>
      </c>
      <c r="F31" s="56">
        <v>1</v>
      </c>
    </row>
    <row r="32" spans="3:6" ht="27" thickBot="1">
      <c r="C32" s="56">
        <v>25</v>
      </c>
      <c r="D32" s="55" t="s">
        <v>820</v>
      </c>
      <c r="E32" s="108">
        <v>650000</v>
      </c>
      <c r="F32" s="56" t="s">
        <v>265</v>
      </c>
    </row>
    <row r="33" spans="3:6" ht="27" thickBot="1">
      <c r="C33" s="56">
        <v>26</v>
      </c>
      <c r="D33" s="55" t="s">
        <v>821</v>
      </c>
      <c r="E33" s="108">
        <v>400000</v>
      </c>
      <c r="F33" s="56">
        <v>1</v>
      </c>
    </row>
    <row r="34" spans="3:6" ht="28.5" customHeight="1" thickBot="1">
      <c r="C34" s="147">
        <v>27</v>
      </c>
      <c r="D34" s="148" t="s">
        <v>823</v>
      </c>
      <c r="E34" s="149">
        <v>750000</v>
      </c>
      <c r="F34" s="147" t="s">
        <v>265</v>
      </c>
    </row>
    <row r="35" spans="3:6" ht="78" thickBot="1">
      <c r="C35" s="111">
        <v>28</v>
      </c>
      <c r="D35" s="63" t="s">
        <v>825</v>
      </c>
      <c r="E35" s="112">
        <v>2550000</v>
      </c>
      <c r="F35" s="111" t="s">
        <v>265</v>
      </c>
    </row>
    <row r="36" spans="3:6" ht="52.5" thickBot="1">
      <c r="C36" s="111">
        <v>29</v>
      </c>
      <c r="D36" s="63" t="s">
        <v>826</v>
      </c>
      <c r="E36" s="112">
        <v>1050000</v>
      </c>
      <c r="F36" s="111" t="s">
        <v>265</v>
      </c>
    </row>
    <row r="37" spans="3:6" ht="52.5" thickBot="1">
      <c r="C37" s="111">
        <v>30</v>
      </c>
      <c r="D37" s="63" t="s">
        <v>827</v>
      </c>
      <c r="E37" s="112">
        <v>1050000</v>
      </c>
      <c r="F37" s="111" t="s">
        <v>265</v>
      </c>
    </row>
    <row r="38" spans="3:6" ht="27" thickBot="1">
      <c r="C38" s="111">
        <v>31</v>
      </c>
      <c r="D38" s="63" t="s">
        <v>828</v>
      </c>
      <c r="E38" s="112">
        <v>800000</v>
      </c>
      <c r="F38" s="111" t="s">
        <v>265</v>
      </c>
    </row>
    <row r="39" spans="3:6" ht="15.75" thickBot="1">
      <c r="C39" s="111">
        <v>32</v>
      </c>
      <c r="D39" s="63" t="s">
        <v>829</v>
      </c>
      <c r="E39" s="112">
        <v>800000</v>
      </c>
      <c r="F39" s="111">
        <v>1</v>
      </c>
    </row>
    <row r="40" spans="3:6" ht="39.75" thickBot="1">
      <c r="C40" s="111">
        <v>33</v>
      </c>
      <c r="D40" s="63" t="s">
        <v>830</v>
      </c>
      <c r="E40" s="112">
        <v>800000</v>
      </c>
      <c r="F40" s="111" t="s">
        <v>265</v>
      </c>
    </row>
    <row r="41" spans="3:6" ht="39.75" thickBot="1">
      <c r="C41" s="111">
        <v>34</v>
      </c>
      <c r="D41" s="63" t="s">
        <v>831</v>
      </c>
      <c r="E41" s="112">
        <v>750000</v>
      </c>
      <c r="F41" s="111" t="s">
        <v>265</v>
      </c>
    </row>
    <row r="42" spans="3:6" ht="27" thickBot="1">
      <c r="C42" s="111">
        <v>35</v>
      </c>
      <c r="D42" s="63" t="s">
        <v>832</v>
      </c>
      <c r="E42" s="112">
        <v>600000</v>
      </c>
      <c r="F42" s="111" t="s">
        <v>265</v>
      </c>
    </row>
    <row r="43" spans="3:6" ht="15.75" thickBot="1">
      <c r="C43" s="111">
        <v>36</v>
      </c>
      <c r="D43" s="63" t="s">
        <v>833</v>
      </c>
      <c r="E43" s="112">
        <v>500000</v>
      </c>
      <c r="F43" s="111">
        <v>1</v>
      </c>
    </row>
    <row r="44" spans="3:6" ht="15.75" thickBot="1">
      <c r="C44" s="111">
        <v>37</v>
      </c>
      <c r="D44" s="63" t="s">
        <v>834</v>
      </c>
      <c r="E44" s="112">
        <v>500000</v>
      </c>
      <c r="F44" s="111">
        <v>1</v>
      </c>
    </row>
    <row r="45" spans="3:6" ht="39.75" thickBot="1">
      <c r="C45" s="111">
        <v>38</v>
      </c>
      <c r="D45" s="63" t="s">
        <v>835</v>
      </c>
      <c r="E45" s="112">
        <v>400000</v>
      </c>
      <c r="F45" s="111" t="s">
        <v>265</v>
      </c>
    </row>
    <row r="46" spans="3:6" ht="27" thickBot="1">
      <c r="C46" s="111">
        <v>39</v>
      </c>
      <c r="D46" s="63" t="s">
        <v>836</v>
      </c>
      <c r="E46" s="112">
        <v>400000</v>
      </c>
      <c r="F46" s="111" t="s">
        <v>265</v>
      </c>
    </row>
    <row r="47" spans="3:6" ht="39.75" thickBot="1">
      <c r="C47" s="111">
        <v>40</v>
      </c>
      <c r="D47" s="63" t="s">
        <v>837</v>
      </c>
      <c r="E47" s="112">
        <v>300000</v>
      </c>
      <c r="F47" s="111" t="s">
        <v>265</v>
      </c>
    </row>
    <row r="48" spans="3:6" ht="15.75" thickBot="1">
      <c r="C48" s="111">
        <v>41</v>
      </c>
      <c r="D48" s="63" t="s">
        <v>838</v>
      </c>
      <c r="E48" s="112">
        <v>200000</v>
      </c>
      <c r="F48" s="111" t="s">
        <v>265</v>
      </c>
    </row>
    <row r="49" spans="3:6" ht="27" thickBot="1">
      <c r="C49" s="111">
        <v>42</v>
      </c>
      <c r="D49" s="63" t="s">
        <v>839</v>
      </c>
      <c r="E49" s="112">
        <v>60000</v>
      </c>
      <c r="F49" s="111">
        <v>1</v>
      </c>
    </row>
    <row r="50" spans="3:6" ht="15.75" thickBot="1">
      <c r="C50" s="111">
        <v>43</v>
      </c>
      <c r="D50" s="63" t="s">
        <v>840</v>
      </c>
      <c r="E50" s="112">
        <v>45000</v>
      </c>
      <c r="F50" s="111">
        <v>1</v>
      </c>
    </row>
    <row r="51" spans="3:6" ht="52.5" thickBot="1">
      <c r="C51" s="111">
        <v>44</v>
      </c>
      <c r="D51" s="63" t="s">
        <v>841</v>
      </c>
      <c r="E51" s="113"/>
      <c r="F51" s="111" t="s">
        <v>265</v>
      </c>
    </row>
    <row r="52" spans="3:6" ht="65.25" thickBot="1">
      <c r="C52" s="127">
        <v>45</v>
      </c>
      <c r="D52" s="74" t="s">
        <v>843</v>
      </c>
      <c r="E52" s="128">
        <v>540000</v>
      </c>
      <c r="F52" s="127" t="s">
        <v>265</v>
      </c>
    </row>
    <row r="53" spans="3:6" ht="15.75" thickBot="1">
      <c r="C53" s="127">
        <v>46</v>
      </c>
      <c r="D53" s="74" t="s">
        <v>844</v>
      </c>
      <c r="E53" s="128">
        <v>160000</v>
      </c>
      <c r="F53" s="127">
        <v>1</v>
      </c>
    </row>
    <row r="54" spans="3:6" ht="78" thickBot="1">
      <c r="C54" s="130">
        <v>47</v>
      </c>
      <c r="D54" s="131" t="s">
        <v>845</v>
      </c>
      <c r="E54" s="132">
        <v>500000</v>
      </c>
      <c r="F54" s="130" t="s">
        <v>265</v>
      </c>
    </row>
    <row r="55" spans="3:6" ht="27" thickBot="1">
      <c r="C55" s="130">
        <v>48</v>
      </c>
      <c r="D55" s="131" t="s">
        <v>846</v>
      </c>
      <c r="E55" s="132">
        <v>450000</v>
      </c>
      <c r="F55" s="130" t="s">
        <v>265</v>
      </c>
    </row>
    <row r="56" spans="3:6" ht="39.75" thickBot="1">
      <c r="C56" s="136">
        <v>49</v>
      </c>
      <c r="D56" s="137" t="s">
        <v>847</v>
      </c>
      <c r="E56" s="138">
        <v>5615000</v>
      </c>
      <c r="F56" s="136" t="s">
        <v>265</v>
      </c>
    </row>
    <row r="57" spans="3:6" ht="39.75" thickBot="1">
      <c r="C57" s="136">
        <v>50</v>
      </c>
      <c r="D57" s="137" t="s">
        <v>848</v>
      </c>
      <c r="E57" s="138">
        <v>2900000</v>
      </c>
      <c r="F57" s="136" t="s">
        <v>265</v>
      </c>
    </row>
    <row r="58" spans="3:6" ht="39.75" thickBot="1">
      <c r="C58" s="136">
        <v>51</v>
      </c>
      <c r="D58" s="137" t="s">
        <v>849</v>
      </c>
      <c r="E58" s="138">
        <v>2870000</v>
      </c>
      <c r="F58" s="136" t="s">
        <v>265</v>
      </c>
    </row>
    <row r="59" spans="3:6" ht="39.75" thickBot="1">
      <c r="C59" s="139">
        <v>52</v>
      </c>
      <c r="D59" s="140" t="s">
        <v>850</v>
      </c>
      <c r="E59" s="141">
        <v>1075000</v>
      </c>
      <c r="F59" s="139" t="s">
        <v>265</v>
      </c>
    </row>
    <row r="60" spans="3:6" ht="39.75" thickBot="1">
      <c r="C60" s="139">
        <v>53</v>
      </c>
      <c r="D60" s="140" t="s">
        <v>851</v>
      </c>
      <c r="E60" s="141">
        <v>555000</v>
      </c>
      <c r="F60" s="139" t="s">
        <v>265</v>
      </c>
    </row>
    <row r="61" spans="3:6" ht="39.75" thickBot="1">
      <c r="C61" s="139">
        <v>54</v>
      </c>
      <c r="D61" s="140" t="s">
        <v>852</v>
      </c>
      <c r="E61" s="141">
        <v>358000</v>
      </c>
      <c r="F61" s="139" t="s">
        <v>265</v>
      </c>
    </row>
    <row r="62" spans="3:6" ht="27" thickBot="1">
      <c r="C62" s="133">
        <v>55</v>
      </c>
      <c r="D62" s="134" t="s">
        <v>853</v>
      </c>
      <c r="E62" s="135">
        <v>2090000</v>
      </c>
      <c r="F62" s="133" t="s">
        <v>265</v>
      </c>
    </row>
    <row r="63" spans="3:6" ht="27" thickBot="1">
      <c r="C63" s="133">
        <v>56</v>
      </c>
      <c r="D63" s="134" t="s">
        <v>854</v>
      </c>
      <c r="E63" s="135">
        <v>1940000</v>
      </c>
      <c r="F63" s="133" t="s">
        <v>265</v>
      </c>
    </row>
    <row r="64" spans="3:6" ht="27" thickBot="1">
      <c r="C64" s="133">
        <v>57</v>
      </c>
      <c r="D64" s="134" t="s">
        <v>855</v>
      </c>
      <c r="E64" s="135">
        <v>1645000</v>
      </c>
      <c r="F64" s="133" t="s">
        <v>265</v>
      </c>
    </row>
    <row r="65" spans="3:6" ht="27" thickBot="1">
      <c r="C65" s="133">
        <v>58</v>
      </c>
      <c r="D65" s="134" t="s">
        <v>856</v>
      </c>
      <c r="E65" s="135">
        <v>1585000</v>
      </c>
      <c r="F65" s="133" t="s">
        <v>265</v>
      </c>
    </row>
    <row r="66" spans="3:6" ht="27" thickBot="1">
      <c r="C66" s="133">
        <v>59</v>
      </c>
      <c r="D66" s="134" t="s">
        <v>857</v>
      </c>
      <c r="E66" s="135">
        <v>1405000</v>
      </c>
      <c r="F66" s="133" t="s">
        <v>265</v>
      </c>
    </row>
    <row r="67" spans="3:6" ht="27" thickBot="1">
      <c r="C67" s="133">
        <v>60</v>
      </c>
      <c r="D67" s="134" t="s">
        <v>858</v>
      </c>
      <c r="E67" s="135">
        <v>1255000</v>
      </c>
      <c r="F67" s="133" t="s">
        <v>265</v>
      </c>
    </row>
    <row r="68" spans="3:6" ht="27" thickBot="1">
      <c r="C68" s="133">
        <v>61</v>
      </c>
      <c r="D68" s="134" t="s">
        <v>859</v>
      </c>
      <c r="E68" s="135">
        <v>1135000</v>
      </c>
      <c r="F68" s="133" t="s">
        <v>265</v>
      </c>
    </row>
    <row r="69" spans="3:6" ht="27" thickBot="1">
      <c r="C69" s="133">
        <v>62</v>
      </c>
      <c r="D69" s="134" t="s">
        <v>860</v>
      </c>
      <c r="E69" s="135">
        <v>600000</v>
      </c>
      <c r="F69" s="133" t="s">
        <v>265</v>
      </c>
    </row>
    <row r="70" spans="3:6" ht="27" thickBot="1">
      <c r="C70" s="133">
        <v>63</v>
      </c>
      <c r="D70" s="134" t="s">
        <v>861</v>
      </c>
      <c r="E70" s="135">
        <v>480000</v>
      </c>
      <c r="F70" s="133" t="s">
        <v>265</v>
      </c>
    </row>
    <row r="71" spans="3:6" ht="27" thickBot="1">
      <c r="C71" s="133">
        <v>64</v>
      </c>
      <c r="D71" s="134" t="s">
        <v>862</v>
      </c>
      <c r="E71" s="135">
        <v>360000</v>
      </c>
      <c r="F71" s="133" t="s">
        <v>265</v>
      </c>
    </row>
  </sheetData>
  <sheetProtection/>
  <mergeCells count="6">
    <mergeCell ref="B2:E2"/>
    <mergeCell ref="B4:G4"/>
    <mergeCell ref="K8:L8"/>
    <mergeCell ref="C6:C7"/>
    <mergeCell ref="D6:D7"/>
    <mergeCell ref="E6: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B2:G144"/>
  <sheetViews>
    <sheetView tabSelected="1" zoomScalePageLayoutView="0" workbookViewId="0" topLeftCell="A19">
      <selection activeCell="E29" sqref="E29"/>
    </sheetView>
  </sheetViews>
  <sheetFormatPr defaultColWidth="9.140625" defaultRowHeight="15"/>
  <cols>
    <col min="3" max="3" width="36.28125" style="0" customWidth="1"/>
    <col min="4" max="4" width="18.57421875" style="153" customWidth="1"/>
    <col min="5" max="5" width="23.57421875" style="0" customWidth="1"/>
  </cols>
  <sheetData>
    <row r="2" spans="2:7" s="1" customFormat="1" ht="18.75">
      <c r="B2" s="238" t="s">
        <v>426</v>
      </c>
      <c r="C2" s="239"/>
      <c r="D2" s="239"/>
      <c r="E2" s="239"/>
      <c r="F2" s="22"/>
      <c r="G2" s="22"/>
    </row>
    <row r="3" spans="4:5" s="1" customFormat="1" ht="15">
      <c r="D3" s="151"/>
      <c r="E3" s="18"/>
    </row>
    <row r="4" spans="2:7" s="1" customFormat="1" ht="15">
      <c r="B4" s="240" t="s">
        <v>995</v>
      </c>
      <c r="C4" s="239"/>
      <c r="D4" s="239"/>
      <c r="E4" s="239"/>
      <c r="F4" s="239"/>
      <c r="G4" s="239"/>
    </row>
    <row r="5" spans="2:4" s="45" customFormat="1" ht="15.75">
      <c r="B5" s="46"/>
      <c r="D5" s="152"/>
    </row>
    <row r="6" spans="2:4" s="45" customFormat="1" ht="16.5" thickBot="1">
      <c r="B6" s="46"/>
      <c r="D6" s="152"/>
    </row>
    <row r="7" spans="2:5" ht="15">
      <c r="B7" s="241" t="s">
        <v>258</v>
      </c>
      <c r="C7" s="243" t="s">
        <v>259</v>
      </c>
      <c r="D7" s="23" t="s">
        <v>38</v>
      </c>
      <c r="E7" s="23" t="s">
        <v>572</v>
      </c>
    </row>
    <row r="8" spans="2:5" ht="15.75" thickBot="1">
      <c r="B8" s="242"/>
      <c r="C8" s="244"/>
      <c r="D8" s="42" t="s">
        <v>39</v>
      </c>
      <c r="E8" s="43" t="s">
        <v>573</v>
      </c>
    </row>
    <row r="9" spans="2:5" ht="65.25" thickBot="1">
      <c r="B9" s="29">
        <v>1</v>
      </c>
      <c r="C9" s="30" t="s">
        <v>868</v>
      </c>
      <c r="D9" s="38">
        <v>81500000</v>
      </c>
      <c r="E9" s="53"/>
    </row>
    <row r="10" spans="2:5" ht="27" thickBot="1">
      <c r="B10" s="29">
        <f>B9+1</f>
        <v>2</v>
      </c>
      <c r="C10" s="30" t="s">
        <v>869</v>
      </c>
      <c r="D10" s="38">
        <v>41500000</v>
      </c>
      <c r="E10" s="53"/>
    </row>
    <row r="11" spans="2:5" ht="52.5" thickBot="1">
      <c r="B11" s="29">
        <f aca="true" t="shared" si="0" ref="B11:B74">B10+1</f>
        <v>3</v>
      </c>
      <c r="C11" s="30" t="s">
        <v>870</v>
      </c>
      <c r="D11" s="38">
        <v>28000000</v>
      </c>
      <c r="E11" s="53"/>
    </row>
    <row r="12" spans="2:5" ht="27" thickBot="1">
      <c r="B12" s="29">
        <f t="shared" si="0"/>
        <v>4</v>
      </c>
      <c r="C12" s="30" t="s">
        <v>871</v>
      </c>
      <c r="D12" s="38">
        <v>21000000</v>
      </c>
      <c r="E12" s="53"/>
    </row>
    <row r="13" spans="2:5" ht="52.5" thickBot="1">
      <c r="B13" s="29">
        <f t="shared" si="0"/>
        <v>5</v>
      </c>
      <c r="C13" s="30" t="s">
        <v>872</v>
      </c>
      <c r="D13" s="38">
        <v>20800000</v>
      </c>
      <c r="E13" s="53"/>
    </row>
    <row r="14" spans="2:5" ht="39.75" thickBot="1">
      <c r="B14" s="29">
        <f t="shared" si="0"/>
        <v>6</v>
      </c>
      <c r="C14" s="30" t="s">
        <v>873</v>
      </c>
      <c r="D14" s="38">
        <v>20170000</v>
      </c>
      <c r="E14" s="53"/>
    </row>
    <row r="15" spans="2:5" ht="39.75" thickBot="1">
      <c r="B15" s="29">
        <f t="shared" si="0"/>
        <v>7</v>
      </c>
      <c r="C15" s="30" t="s">
        <v>874</v>
      </c>
      <c r="D15" s="38">
        <v>9000000</v>
      </c>
      <c r="E15" s="53"/>
    </row>
    <row r="16" spans="2:5" ht="90.75" thickBot="1">
      <c r="B16" s="29">
        <f t="shared" si="0"/>
        <v>8</v>
      </c>
      <c r="C16" s="30" t="s">
        <v>875</v>
      </c>
      <c r="D16" s="38">
        <v>7200000</v>
      </c>
      <c r="E16" s="53"/>
    </row>
    <row r="17" spans="2:5" ht="27" thickBot="1">
      <c r="B17" s="29">
        <f t="shared" si="0"/>
        <v>9</v>
      </c>
      <c r="C17" s="30" t="s">
        <v>876</v>
      </c>
      <c r="D17" s="38">
        <v>6500000</v>
      </c>
      <c r="E17" s="53"/>
    </row>
    <row r="18" spans="2:5" ht="52.5" thickBot="1">
      <c r="B18" s="29">
        <f t="shared" si="0"/>
        <v>10</v>
      </c>
      <c r="C18" s="30" t="s">
        <v>877</v>
      </c>
      <c r="D18" s="38">
        <v>5500000</v>
      </c>
      <c r="E18" s="53"/>
    </row>
    <row r="19" spans="2:5" ht="15.75" thickBot="1">
      <c r="B19" s="29">
        <f t="shared" si="0"/>
        <v>11</v>
      </c>
      <c r="C19" s="30" t="s">
        <v>878</v>
      </c>
      <c r="D19" s="38">
        <v>5000000</v>
      </c>
      <c r="E19" s="53"/>
    </row>
    <row r="20" spans="2:5" ht="27" thickBot="1">
      <c r="B20" s="29">
        <f t="shared" si="0"/>
        <v>12</v>
      </c>
      <c r="C20" s="30" t="s">
        <v>879</v>
      </c>
      <c r="D20" s="38">
        <v>2760000</v>
      </c>
      <c r="E20" s="53"/>
    </row>
    <row r="21" spans="2:5" ht="27" thickBot="1">
      <c r="B21" s="29">
        <f t="shared" si="0"/>
        <v>13</v>
      </c>
      <c r="C21" s="30" t="s">
        <v>880</v>
      </c>
      <c r="D21" s="38">
        <v>2690000</v>
      </c>
      <c r="E21" s="53"/>
    </row>
    <row r="22" spans="2:5" ht="52.5" thickBot="1">
      <c r="B22" s="29">
        <f t="shared" si="0"/>
        <v>14</v>
      </c>
      <c r="C22" s="30" t="s">
        <v>881</v>
      </c>
      <c r="D22" s="38">
        <v>2600000</v>
      </c>
      <c r="E22" s="53"/>
    </row>
    <row r="23" spans="2:5" ht="15.75" thickBot="1">
      <c r="B23" s="29">
        <f t="shared" si="0"/>
        <v>15</v>
      </c>
      <c r="C23" s="30" t="s">
        <v>882</v>
      </c>
      <c r="D23" s="38">
        <v>2440000</v>
      </c>
      <c r="E23" s="53"/>
    </row>
    <row r="24" spans="2:5" ht="27" thickBot="1">
      <c r="B24" s="29">
        <f t="shared" si="0"/>
        <v>16</v>
      </c>
      <c r="C24" s="30" t="s">
        <v>883</v>
      </c>
      <c r="D24" s="38">
        <v>2200000</v>
      </c>
      <c r="E24" s="53"/>
    </row>
    <row r="25" spans="2:5" ht="52.5" thickBot="1">
      <c r="B25" s="29">
        <f t="shared" si="0"/>
        <v>17</v>
      </c>
      <c r="C25" s="30" t="s">
        <v>884</v>
      </c>
      <c r="D25" s="38">
        <v>2200000</v>
      </c>
      <c r="E25" s="53"/>
    </row>
    <row r="26" spans="2:5" ht="27" thickBot="1">
      <c r="B26" s="29">
        <f t="shared" si="0"/>
        <v>18</v>
      </c>
      <c r="C26" s="30" t="s">
        <v>885</v>
      </c>
      <c r="D26" s="38">
        <v>2000000</v>
      </c>
      <c r="E26" s="53"/>
    </row>
    <row r="27" spans="2:5" ht="27" thickBot="1">
      <c r="B27" s="29">
        <f t="shared" si="0"/>
        <v>19</v>
      </c>
      <c r="C27" s="30" t="s">
        <v>886</v>
      </c>
      <c r="D27" s="38">
        <v>1800000</v>
      </c>
      <c r="E27" s="53"/>
    </row>
    <row r="28" spans="2:5" ht="27" thickBot="1">
      <c r="B28" s="29">
        <f t="shared" si="0"/>
        <v>20</v>
      </c>
      <c r="C28" s="30" t="s">
        <v>887</v>
      </c>
      <c r="D28" s="38">
        <v>1390000</v>
      </c>
      <c r="E28" s="53"/>
    </row>
    <row r="29" spans="2:5" ht="51.75" thickBot="1">
      <c r="B29" s="29">
        <f t="shared" si="0"/>
        <v>21</v>
      </c>
      <c r="C29" s="232" t="s">
        <v>812</v>
      </c>
      <c r="D29" s="38">
        <v>1500000</v>
      </c>
      <c r="E29" s="53"/>
    </row>
    <row r="30" spans="2:5" ht="27" thickBot="1">
      <c r="B30" s="29">
        <f t="shared" si="0"/>
        <v>22</v>
      </c>
      <c r="C30" s="30" t="s">
        <v>888</v>
      </c>
      <c r="D30" s="38">
        <v>900000</v>
      </c>
      <c r="E30" s="53"/>
    </row>
    <row r="31" spans="2:5" ht="27" thickBot="1">
      <c r="B31" s="29">
        <f t="shared" si="0"/>
        <v>23</v>
      </c>
      <c r="C31" s="30" t="s">
        <v>889</v>
      </c>
      <c r="D31" s="38">
        <v>900000</v>
      </c>
      <c r="E31" s="53"/>
    </row>
    <row r="32" spans="2:5" ht="27" thickBot="1">
      <c r="B32" s="29">
        <f t="shared" si="0"/>
        <v>24</v>
      </c>
      <c r="C32" s="30" t="s">
        <v>890</v>
      </c>
      <c r="D32" s="38">
        <v>895000</v>
      </c>
      <c r="E32" s="53"/>
    </row>
    <row r="33" spans="2:5" ht="52.5" thickBot="1">
      <c r="B33" s="29">
        <f t="shared" si="0"/>
        <v>25</v>
      </c>
      <c r="C33" s="30" t="s">
        <v>891</v>
      </c>
      <c r="D33" s="38">
        <v>800000</v>
      </c>
      <c r="E33" s="53"/>
    </row>
    <row r="34" spans="2:5" ht="15.75" thickBot="1">
      <c r="B34" s="29">
        <f t="shared" si="0"/>
        <v>26</v>
      </c>
      <c r="C34" s="30" t="s">
        <v>892</v>
      </c>
      <c r="D34" s="38">
        <v>750000</v>
      </c>
      <c r="E34" s="53"/>
    </row>
    <row r="35" spans="2:5" ht="15.75" thickBot="1">
      <c r="B35" s="29">
        <f t="shared" si="0"/>
        <v>27</v>
      </c>
      <c r="C35" s="30" t="s">
        <v>893</v>
      </c>
      <c r="D35" s="38">
        <v>750000</v>
      </c>
      <c r="E35" s="53"/>
    </row>
    <row r="36" spans="2:5" ht="15.75" thickBot="1">
      <c r="B36" s="29">
        <f t="shared" si="0"/>
        <v>28</v>
      </c>
      <c r="C36" s="30" t="s">
        <v>894</v>
      </c>
      <c r="D36" s="38">
        <v>650000</v>
      </c>
      <c r="E36" s="53"/>
    </row>
    <row r="37" spans="2:5" ht="27" thickBot="1">
      <c r="B37" s="29">
        <f t="shared" si="0"/>
        <v>29</v>
      </c>
      <c r="C37" s="30" t="s">
        <v>895</v>
      </c>
      <c r="D37" s="38">
        <v>650000</v>
      </c>
      <c r="E37" s="53"/>
    </row>
    <row r="38" spans="2:5" ht="39.75" thickBot="1">
      <c r="B38" s="29">
        <f t="shared" si="0"/>
        <v>30</v>
      </c>
      <c r="C38" s="30" t="s">
        <v>896</v>
      </c>
      <c r="D38" s="38">
        <v>600000</v>
      </c>
      <c r="E38" s="53"/>
    </row>
    <row r="39" spans="2:5" ht="39.75" thickBot="1">
      <c r="B39" s="29">
        <f t="shared" si="0"/>
        <v>31</v>
      </c>
      <c r="C39" s="30" t="s">
        <v>897</v>
      </c>
      <c r="D39" s="38">
        <v>600000</v>
      </c>
      <c r="E39" s="53"/>
    </row>
    <row r="40" spans="2:5" ht="39.75" thickBot="1">
      <c r="B40" s="29">
        <f t="shared" si="0"/>
        <v>32</v>
      </c>
      <c r="C40" s="30" t="s">
        <v>898</v>
      </c>
      <c r="D40" s="38">
        <v>555000</v>
      </c>
      <c r="E40" s="53"/>
    </row>
    <row r="41" spans="2:5" ht="27" thickBot="1">
      <c r="B41" s="29">
        <f t="shared" si="0"/>
        <v>33</v>
      </c>
      <c r="C41" s="30" t="s">
        <v>899</v>
      </c>
      <c r="D41" s="38">
        <v>500000</v>
      </c>
      <c r="E41" s="53"/>
    </row>
    <row r="42" spans="2:5" ht="27" thickBot="1">
      <c r="B42" s="29">
        <f t="shared" si="0"/>
        <v>34</v>
      </c>
      <c r="C42" s="30" t="s">
        <v>900</v>
      </c>
      <c r="D42" s="38">
        <v>500000</v>
      </c>
      <c r="E42" s="53"/>
    </row>
    <row r="43" spans="2:5" ht="15.75" thickBot="1">
      <c r="B43" s="29">
        <f t="shared" si="0"/>
        <v>35</v>
      </c>
      <c r="C43" s="30" t="s">
        <v>901</v>
      </c>
      <c r="D43" s="38">
        <v>500000</v>
      </c>
      <c r="E43" s="53"/>
    </row>
    <row r="44" spans="2:5" ht="39.75" thickBot="1">
      <c r="B44" s="29">
        <f t="shared" si="0"/>
        <v>36</v>
      </c>
      <c r="C44" s="30" t="s">
        <v>902</v>
      </c>
      <c r="D44" s="38">
        <v>450000</v>
      </c>
      <c r="E44" s="53"/>
    </row>
    <row r="45" spans="2:5" ht="39.75" thickBot="1">
      <c r="B45" s="29">
        <f t="shared" si="0"/>
        <v>37</v>
      </c>
      <c r="C45" s="30" t="s">
        <v>903</v>
      </c>
      <c r="D45" s="38">
        <v>425000</v>
      </c>
      <c r="E45" s="53"/>
    </row>
    <row r="46" spans="2:5" ht="27" thickBot="1">
      <c r="B46" s="29">
        <f t="shared" si="0"/>
        <v>38</v>
      </c>
      <c r="C46" s="30" t="s">
        <v>904</v>
      </c>
      <c r="D46" s="38">
        <v>400000</v>
      </c>
      <c r="E46" s="53"/>
    </row>
    <row r="47" spans="2:5" ht="27" thickBot="1">
      <c r="B47" s="29">
        <f t="shared" si="0"/>
        <v>39</v>
      </c>
      <c r="C47" s="30" t="s">
        <v>905</v>
      </c>
      <c r="D47" s="38">
        <v>400000</v>
      </c>
      <c r="E47" s="53"/>
    </row>
    <row r="48" spans="2:5" ht="27" thickBot="1">
      <c r="B48" s="29">
        <f t="shared" si="0"/>
        <v>40</v>
      </c>
      <c r="C48" s="30" t="s">
        <v>906</v>
      </c>
      <c r="D48" s="38">
        <v>380000</v>
      </c>
      <c r="E48" s="53"/>
    </row>
    <row r="49" spans="2:5" ht="15.75" thickBot="1">
      <c r="B49" s="29">
        <f t="shared" si="0"/>
        <v>41</v>
      </c>
      <c r="C49" s="30" t="s">
        <v>907</v>
      </c>
      <c r="D49" s="38">
        <v>350000</v>
      </c>
      <c r="E49" s="53"/>
    </row>
    <row r="50" spans="2:5" ht="39.75" thickBot="1">
      <c r="B50" s="29">
        <f t="shared" si="0"/>
        <v>42</v>
      </c>
      <c r="C50" s="30" t="s">
        <v>908</v>
      </c>
      <c r="D50" s="38">
        <v>300000</v>
      </c>
      <c r="E50" s="53"/>
    </row>
    <row r="51" spans="2:5" ht="27" thickBot="1">
      <c r="B51" s="29">
        <f t="shared" si="0"/>
        <v>43</v>
      </c>
      <c r="C51" s="30" t="s">
        <v>909</v>
      </c>
      <c r="D51" s="38">
        <v>300000</v>
      </c>
      <c r="E51" s="53"/>
    </row>
    <row r="52" spans="2:5" ht="27" thickBot="1">
      <c r="B52" s="29">
        <f t="shared" si="0"/>
        <v>44</v>
      </c>
      <c r="C52" s="30" t="s">
        <v>910</v>
      </c>
      <c r="D52" s="38">
        <v>300000</v>
      </c>
      <c r="E52" s="53"/>
    </row>
    <row r="53" spans="2:5" ht="27" thickBot="1">
      <c r="B53" s="29">
        <f t="shared" si="0"/>
        <v>45</v>
      </c>
      <c r="C53" s="30" t="s">
        <v>911</v>
      </c>
      <c r="D53" s="38">
        <v>271000</v>
      </c>
      <c r="E53" s="53"/>
    </row>
    <row r="54" spans="2:5" ht="27" thickBot="1">
      <c r="B54" s="29">
        <f t="shared" si="0"/>
        <v>46</v>
      </c>
      <c r="C54" s="30" t="s">
        <v>912</v>
      </c>
      <c r="D54" s="38">
        <v>250000</v>
      </c>
      <c r="E54" s="53"/>
    </row>
    <row r="55" spans="2:5" ht="27" thickBot="1">
      <c r="B55" s="29">
        <f t="shared" si="0"/>
        <v>47</v>
      </c>
      <c r="C55" s="30" t="s">
        <v>913</v>
      </c>
      <c r="D55" s="38">
        <v>250000</v>
      </c>
      <c r="E55" s="53"/>
    </row>
    <row r="56" spans="2:5" ht="27" thickBot="1">
      <c r="B56" s="29">
        <f t="shared" si="0"/>
        <v>48</v>
      </c>
      <c r="C56" s="30" t="s">
        <v>914</v>
      </c>
      <c r="D56" s="38">
        <v>240000</v>
      </c>
      <c r="E56" s="53"/>
    </row>
    <row r="57" spans="2:5" ht="39.75" thickBot="1">
      <c r="B57" s="29">
        <f t="shared" si="0"/>
        <v>49</v>
      </c>
      <c r="C57" s="30" t="s">
        <v>915</v>
      </c>
      <c r="D57" s="38">
        <v>230000</v>
      </c>
      <c r="E57" s="53"/>
    </row>
    <row r="58" spans="2:5" ht="27" thickBot="1">
      <c r="B58" s="29">
        <f t="shared" si="0"/>
        <v>50</v>
      </c>
      <c r="C58" s="30" t="s">
        <v>916</v>
      </c>
      <c r="D58" s="38">
        <v>200000</v>
      </c>
      <c r="E58" s="53"/>
    </row>
    <row r="59" spans="2:5" ht="27" thickBot="1">
      <c r="B59" s="29">
        <f t="shared" si="0"/>
        <v>51</v>
      </c>
      <c r="C59" s="30" t="s">
        <v>917</v>
      </c>
      <c r="D59" s="38">
        <v>195000</v>
      </c>
      <c r="E59" s="53"/>
    </row>
    <row r="60" spans="2:5" ht="39.75" thickBot="1">
      <c r="B60" s="29">
        <f t="shared" si="0"/>
        <v>52</v>
      </c>
      <c r="C60" s="30" t="s">
        <v>918</v>
      </c>
      <c r="D60" s="38">
        <v>150000</v>
      </c>
      <c r="E60" s="53"/>
    </row>
    <row r="61" spans="2:5" ht="52.5" thickBot="1">
      <c r="B61" s="29">
        <f t="shared" si="0"/>
        <v>53</v>
      </c>
      <c r="C61" s="30" t="s">
        <v>919</v>
      </c>
      <c r="D61" s="38">
        <v>150000</v>
      </c>
      <c r="E61" s="53"/>
    </row>
    <row r="62" spans="2:5" ht="27" thickBot="1">
      <c r="B62" s="29">
        <f t="shared" si="0"/>
        <v>54</v>
      </c>
      <c r="C62" s="30" t="s">
        <v>920</v>
      </c>
      <c r="D62" s="38">
        <v>150000</v>
      </c>
      <c r="E62" s="53"/>
    </row>
    <row r="63" spans="2:5" ht="39.75" thickBot="1">
      <c r="B63" s="29">
        <f t="shared" si="0"/>
        <v>55</v>
      </c>
      <c r="C63" s="30" t="s">
        <v>921</v>
      </c>
      <c r="D63" s="38">
        <v>150000</v>
      </c>
      <c r="E63" s="53"/>
    </row>
    <row r="64" spans="2:5" ht="52.5" thickBot="1">
      <c r="B64" s="29">
        <f t="shared" si="0"/>
        <v>56</v>
      </c>
      <c r="C64" s="30" t="s">
        <v>922</v>
      </c>
      <c r="D64" s="38">
        <v>150000</v>
      </c>
      <c r="E64" s="53"/>
    </row>
    <row r="65" spans="2:5" ht="39.75" thickBot="1">
      <c r="B65" s="29">
        <f t="shared" si="0"/>
        <v>57</v>
      </c>
      <c r="C65" s="30" t="s">
        <v>923</v>
      </c>
      <c r="D65" s="38">
        <v>150000</v>
      </c>
      <c r="E65" s="53"/>
    </row>
    <row r="66" ht="15.75" thickBot="1">
      <c r="B66" s="29">
        <f t="shared" si="0"/>
        <v>58</v>
      </c>
    </row>
    <row r="67" spans="2:5" ht="27" thickBot="1">
      <c r="B67" s="29">
        <f t="shared" si="0"/>
        <v>59</v>
      </c>
      <c r="C67" s="30" t="s">
        <v>924</v>
      </c>
      <c r="D67" s="38">
        <v>140000</v>
      </c>
      <c r="E67" s="53"/>
    </row>
    <row r="68" spans="2:5" ht="39.75" thickBot="1">
      <c r="B68" s="29">
        <f t="shared" si="0"/>
        <v>60</v>
      </c>
      <c r="C68" s="30" t="s">
        <v>925</v>
      </c>
      <c r="D68" s="38">
        <v>135000</v>
      </c>
      <c r="E68" s="53"/>
    </row>
    <row r="69" spans="2:5" ht="15.75" thickBot="1">
      <c r="B69" s="29">
        <f t="shared" si="0"/>
        <v>61</v>
      </c>
      <c r="C69" s="30" t="s">
        <v>926</v>
      </c>
      <c r="D69" s="38">
        <v>120000</v>
      </c>
      <c r="E69" s="53"/>
    </row>
    <row r="70" spans="2:5" ht="27" thickBot="1">
      <c r="B70" s="29">
        <f t="shared" si="0"/>
        <v>62</v>
      </c>
      <c r="C70" s="30" t="s">
        <v>927</v>
      </c>
      <c r="D70" s="38">
        <v>120000</v>
      </c>
      <c r="E70" s="53"/>
    </row>
    <row r="71" spans="2:5" ht="27" thickBot="1">
      <c r="B71" s="29">
        <f t="shared" si="0"/>
        <v>63</v>
      </c>
      <c r="C71" s="30" t="s">
        <v>928</v>
      </c>
      <c r="D71" s="38">
        <v>120000</v>
      </c>
      <c r="E71" s="53"/>
    </row>
    <row r="72" spans="2:5" ht="52.5" thickBot="1">
      <c r="B72" s="29">
        <f t="shared" si="0"/>
        <v>64</v>
      </c>
      <c r="C72" s="30" t="s">
        <v>929</v>
      </c>
      <c r="D72" s="38">
        <v>120000</v>
      </c>
      <c r="E72" s="53"/>
    </row>
    <row r="73" spans="2:5" ht="27" thickBot="1">
      <c r="B73" s="29">
        <f t="shared" si="0"/>
        <v>65</v>
      </c>
      <c r="C73" s="30" t="s">
        <v>930</v>
      </c>
      <c r="D73" s="38">
        <v>90000</v>
      </c>
      <c r="E73" s="53"/>
    </row>
    <row r="74" spans="2:5" ht="27" thickBot="1">
      <c r="B74" s="29">
        <f t="shared" si="0"/>
        <v>66</v>
      </c>
      <c r="C74" s="30" t="s">
        <v>931</v>
      </c>
      <c r="D74" s="38">
        <v>90000</v>
      </c>
      <c r="E74" s="53"/>
    </row>
    <row r="75" spans="2:5" ht="15.75" thickBot="1">
      <c r="B75" s="29">
        <f aca="true" t="shared" si="1" ref="B75:B138">B74+1</f>
        <v>67</v>
      </c>
      <c r="C75" s="30" t="s">
        <v>932</v>
      </c>
      <c r="D75" s="38">
        <v>80000</v>
      </c>
      <c r="E75" s="53"/>
    </row>
    <row r="76" spans="2:5" ht="15.75" thickBot="1">
      <c r="B76" s="29">
        <f t="shared" si="1"/>
        <v>68</v>
      </c>
      <c r="C76" s="30" t="s">
        <v>92</v>
      </c>
      <c r="D76" s="38">
        <v>80000</v>
      </c>
      <c r="E76" s="53"/>
    </row>
    <row r="77" spans="2:5" ht="27" thickBot="1">
      <c r="B77" s="29">
        <f t="shared" si="1"/>
        <v>69</v>
      </c>
      <c r="C77" s="30" t="s">
        <v>93</v>
      </c>
      <c r="D77" s="38">
        <v>80000</v>
      </c>
      <c r="E77" s="53"/>
    </row>
    <row r="78" spans="2:5" ht="39.75" thickBot="1">
      <c r="B78" s="29">
        <f t="shared" si="1"/>
        <v>70</v>
      </c>
      <c r="C78" s="30" t="s">
        <v>94</v>
      </c>
      <c r="D78" s="38">
        <v>75000</v>
      </c>
      <c r="E78" s="53"/>
    </row>
    <row r="79" spans="2:5" ht="27" thickBot="1">
      <c r="B79" s="29">
        <f t="shared" si="1"/>
        <v>71</v>
      </c>
      <c r="C79" s="30" t="s">
        <v>95</v>
      </c>
      <c r="D79" s="38">
        <v>75000</v>
      </c>
      <c r="E79" s="53"/>
    </row>
    <row r="80" spans="2:5" ht="27" thickBot="1">
      <c r="B80" s="29">
        <f t="shared" si="1"/>
        <v>72</v>
      </c>
      <c r="C80" s="30" t="s">
        <v>96</v>
      </c>
      <c r="D80" s="38">
        <v>75000</v>
      </c>
      <c r="E80" s="53"/>
    </row>
    <row r="81" spans="2:5" ht="27" thickBot="1">
      <c r="B81" s="29">
        <f t="shared" si="1"/>
        <v>73</v>
      </c>
      <c r="C81" s="30" t="s">
        <v>97</v>
      </c>
      <c r="D81" s="38">
        <v>75000</v>
      </c>
      <c r="E81" s="53"/>
    </row>
    <row r="82" spans="2:5" ht="39.75" thickBot="1">
      <c r="B82" s="29">
        <f t="shared" si="1"/>
        <v>74</v>
      </c>
      <c r="C82" s="30" t="s">
        <v>98</v>
      </c>
      <c r="D82" s="38">
        <v>75000</v>
      </c>
      <c r="E82" s="53"/>
    </row>
    <row r="83" spans="2:5" ht="39.75" thickBot="1">
      <c r="B83" s="29">
        <f t="shared" si="1"/>
        <v>75</v>
      </c>
      <c r="C83" s="30" t="s">
        <v>99</v>
      </c>
      <c r="D83" s="38">
        <v>70000</v>
      </c>
      <c r="E83" s="53"/>
    </row>
    <row r="84" spans="2:5" ht="27" thickBot="1">
      <c r="B84" s="29">
        <f t="shared" si="1"/>
        <v>76</v>
      </c>
      <c r="C84" s="30" t="s">
        <v>100</v>
      </c>
      <c r="D84" s="38">
        <v>60000</v>
      </c>
      <c r="E84" s="53"/>
    </row>
    <row r="85" spans="2:5" ht="39.75" thickBot="1">
      <c r="B85" s="29">
        <f t="shared" si="1"/>
        <v>77</v>
      </c>
      <c r="C85" s="30" t="s">
        <v>101</v>
      </c>
      <c r="D85" s="38">
        <v>60000</v>
      </c>
      <c r="E85" s="53"/>
    </row>
    <row r="86" spans="2:5" ht="27" thickBot="1">
      <c r="B86" s="29">
        <f t="shared" si="1"/>
        <v>78</v>
      </c>
      <c r="C86" s="30" t="s">
        <v>102</v>
      </c>
      <c r="D86" s="38">
        <v>60000</v>
      </c>
      <c r="E86" s="53"/>
    </row>
    <row r="87" spans="2:5" ht="27" thickBot="1">
      <c r="B87" s="29">
        <f t="shared" si="1"/>
        <v>79</v>
      </c>
      <c r="C87" s="30" t="s">
        <v>103</v>
      </c>
      <c r="D87" s="38">
        <v>60000</v>
      </c>
      <c r="E87" s="53"/>
    </row>
    <row r="88" spans="2:5" ht="27" thickBot="1">
      <c r="B88" s="29">
        <f t="shared" si="1"/>
        <v>80</v>
      </c>
      <c r="C88" s="30" t="s">
        <v>104</v>
      </c>
      <c r="D88" s="38">
        <v>60000</v>
      </c>
      <c r="E88" s="53"/>
    </row>
    <row r="89" spans="2:5" ht="39.75" thickBot="1">
      <c r="B89" s="29">
        <f t="shared" si="1"/>
        <v>81</v>
      </c>
      <c r="C89" s="30" t="s">
        <v>105</v>
      </c>
      <c r="D89" s="38">
        <v>60000</v>
      </c>
      <c r="E89" s="53"/>
    </row>
    <row r="90" spans="2:5" ht="39.75" thickBot="1">
      <c r="B90" s="29">
        <f t="shared" si="1"/>
        <v>82</v>
      </c>
      <c r="C90" s="30" t="s">
        <v>106</v>
      </c>
      <c r="D90" s="38">
        <v>60000</v>
      </c>
      <c r="E90" s="53"/>
    </row>
    <row r="91" spans="2:5" ht="39.75" thickBot="1">
      <c r="B91" s="29">
        <f t="shared" si="1"/>
        <v>83</v>
      </c>
      <c r="C91" s="30" t="s">
        <v>107</v>
      </c>
      <c r="D91" s="38">
        <v>50000</v>
      </c>
      <c r="E91" s="53"/>
    </row>
    <row r="92" spans="2:5" ht="27" thickBot="1">
      <c r="B92" s="29">
        <f t="shared" si="1"/>
        <v>84</v>
      </c>
      <c r="C92" s="30" t="s">
        <v>108</v>
      </c>
      <c r="D92" s="38">
        <v>50000</v>
      </c>
      <c r="E92" s="53"/>
    </row>
    <row r="93" spans="2:5" ht="27" thickBot="1">
      <c r="B93" s="29">
        <f t="shared" si="1"/>
        <v>85</v>
      </c>
      <c r="C93" s="30" t="s">
        <v>109</v>
      </c>
      <c r="D93" s="38">
        <v>50000</v>
      </c>
      <c r="E93" s="53"/>
    </row>
    <row r="94" spans="2:5" ht="27" thickBot="1">
      <c r="B94" s="29">
        <f t="shared" si="1"/>
        <v>86</v>
      </c>
      <c r="C94" s="30" t="s">
        <v>110</v>
      </c>
      <c r="D94" s="38">
        <v>50000</v>
      </c>
      <c r="E94" s="53"/>
    </row>
    <row r="95" spans="2:5" ht="27" thickBot="1">
      <c r="B95" s="29">
        <f t="shared" si="1"/>
        <v>87</v>
      </c>
      <c r="C95" s="30" t="s">
        <v>111</v>
      </c>
      <c r="D95" s="38">
        <v>50000</v>
      </c>
      <c r="E95" s="53"/>
    </row>
    <row r="96" spans="2:5" ht="27" thickBot="1">
      <c r="B96" s="29">
        <f t="shared" si="1"/>
        <v>88</v>
      </c>
      <c r="C96" s="30" t="s">
        <v>112</v>
      </c>
      <c r="D96" s="38">
        <v>50000</v>
      </c>
      <c r="E96" s="53"/>
    </row>
    <row r="97" spans="2:5" ht="27" thickBot="1">
      <c r="B97" s="29">
        <f t="shared" si="1"/>
        <v>89</v>
      </c>
      <c r="C97" s="30" t="s">
        <v>113</v>
      </c>
      <c r="D97" s="38">
        <v>50000</v>
      </c>
      <c r="E97" s="53"/>
    </row>
    <row r="98" spans="2:5" ht="15.75" thickBot="1">
      <c r="B98" s="29">
        <f t="shared" si="1"/>
        <v>90</v>
      </c>
      <c r="C98" s="30" t="s">
        <v>114</v>
      </c>
      <c r="D98" s="38">
        <v>50000</v>
      </c>
      <c r="E98" s="53"/>
    </row>
    <row r="99" spans="2:5" ht="15.75" thickBot="1">
      <c r="B99" s="29">
        <f t="shared" si="1"/>
        <v>91</v>
      </c>
      <c r="C99" s="30" t="s">
        <v>115</v>
      </c>
      <c r="D99" s="38">
        <v>50000</v>
      </c>
      <c r="E99" s="53"/>
    </row>
    <row r="100" spans="2:5" ht="27" thickBot="1">
      <c r="B100" s="29">
        <f t="shared" si="1"/>
        <v>92</v>
      </c>
      <c r="C100" s="30" t="s">
        <v>116</v>
      </c>
      <c r="D100" s="38">
        <v>45000</v>
      </c>
      <c r="E100" s="53"/>
    </row>
    <row r="101" spans="2:5" ht="39.75" thickBot="1">
      <c r="B101" s="29">
        <f t="shared" si="1"/>
        <v>93</v>
      </c>
      <c r="C101" s="30" t="s">
        <v>117</v>
      </c>
      <c r="D101" s="38">
        <v>45000</v>
      </c>
      <c r="E101" s="53"/>
    </row>
    <row r="102" spans="2:5" ht="39.75" thickBot="1">
      <c r="B102" s="29">
        <f t="shared" si="1"/>
        <v>94</v>
      </c>
      <c r="C102" s="30" t="s">
        <v>118</v>
      </c>
      <c r="D102" s="38">
        <v>40000</v>
      </c>
      <c r="E102" s="53"/>
    </row>
    <row r="103" spans="2:5" ht="39.75" thickBot="1">
      <c r="B103" s="29">
        <f t="shared" si="1"/>
        <v>95</v>
      </c>
      <c r="C103" s="30" t="s">
        <v>119</v>
      </c>
      <c r="D103" s="38">
        <v>40000</v>
      </c>
      <c r="E103" s="53"/>
    </row>
    <row r="104" spans="2:5" ht="39.75" thickBot="1">
      <c r="B104" s="29">
        <f t="shared" si="1"/>
        <v>96</v>
      </c>
      <c r="C104" s="30" t="s">
        <v>120</v>
      </c>
      <c r="D104" s="38">
        <v>37500</v>
      </c>
      <c r="E104" s="150"/>
    </row>
    <row r="105" spans="2:5" ht="39.75" thickBot="1">
      <c r="B105" s="29">
        <f t="shared" si="1"/>
        <v>97</v>
      </c>
      <c r="C105" s="30" t="s">
        <v>121</v>
      </c>
      <c r="D105" s="38">
        <v>35000</v>
      </c>
      <c r="E105" s="53"/>
    </row>
    <row r="106" spans="2:5" ht="27" thickBot="1">
      <c r="B106" s="29">
        <f t="shared" si="1"/>
        <v>98</v>
      </c>
      <c r="C106" s="30" t="s">
        <v>122</v>
      </c>
      <c r="D106" s="38">
        <v>30000</v>
      </c>
      <c r="E106" s="53"/>
    </row>
    <row r="107" spans="2:5" ht="27" thickBot="1">
      <c r="B107" s="29">
        <f t="shared" si="1"/>
        <v>99</v>
      </c>
      <c r="C107" s="30" t="s">
        <v>123</v>
      </c>
      <c r="D107" s="38">
        <v>30000</v>
      </c>
      <c r="E107" s="53"/>
    </row>
    <row r="108" spans="2:5" ht="27" thickBot="1">
      <c r="B108" s="29">
        <f t="shared" si="1"/>
        <v>100</v>
      </c>
      <c r="C108" s="30" t="s">
        <v>124</v>
      </c>
      <c r="D108" s="38">
        <v>30000</v>
      </c>
      <c r="E108" s="53"/>
    </row>
    <row r="109" spans="2:5" ht="39.75" thickBot="1">
      <c r="B109" s="29">
        <f t="shared" si="1"/>
        <v>101</v>
      </c>
      <c r="C109" s="30" t="s">
        <v>125</v>
      </c>
      <c r="D109" s="38">
        <v>30000</v>
      </c>
      <c r="E109" s="53"/>
    </row>
    <row r="110" spans="2:5" ht="27" thickBot="1">
      <c r="B110" s="29">
        <f t="shared" si="1"/>
        <v>102</v>
      </c>
      <c r="C110" s="30" t="s">
        <v>126</v>
      </c>
      <c r="D110" s="38">
        <v>20000</v>
      </c>
      <c r="E110" s="53"/>
    </row>
    <row r="111" spans="2:5" ht="27" thickBot="1">
      <c r="B111" s="29">
        <f t="shared" si="1"/>
        <v>103</v>
      </c>
      <c r="C111" s="30" t="s">
        <v>127</v>
      </c>
      <c r="D111" s="38">
        <v>15000</v>
      </c>
      <c r="E111" s="53"/>
    </row>
    <row r="112" spans="2:5" ht="27" thickBot="1">
      <c r="B112" s="29">
        <f t="shared" si="1"/>
        <v>104</v>
      </c>
      <c r="C112" s="30" t="s">
        <v>128</v>
      </c>
      <c r="D112" s="38">
        <v>5000</v>
      </c>
      <c r="E112" s="53"/>
    </row>
    <row r="113" spans="2:5" ht="39.75" thickBot="1">
      <c r="B113" s="29">
        <f t="shared" si="1"/>
        <v>105</v>
      </c>
      <c r="C113" s="30" t="s">
        <v>129</v>
      </c>
      <c r="D113" s="31"/>
      <c r="E113" s="53"/>
    </row>
    <row r="114" spans="2:5" ht="27" thickBot="1">
      <c r="B114" s="29">
        <f t="shared" si="1"/>
        <v>106</v>
      </c>
      <c r="C114" s="30" t="s">
        <v>130</v>
      </c>
      <c r="D114" s="31"/>
      <c r="E114" s="53"/>
    </row>
    <row r="115" spans="2:5" ht="27" thickBot="1">
      <c r="B115" s="29">
        <f t="shared" si="1"/>
        <v>107</v>
      </c>
      <c r="C115" s="30" t="s">
        <v>131</v>
      </c>
      <c r="D115" s="31"/>
      <c r="E115" s="53"/>
    </row>
    <row r="116" spans="2:5" ht="27" thickBot="1">
      <c r="B116" s="29">
        <f t="shared" si="1"/>
        <v>108</v>
      </c>
      <c r="C116" s="30" t="s">
        <v>132</v>
      </c>
      <c r="D116" s="31"/>
      <c r="E116" s="53"/>
    </row>
    <row r="117" spans="2:5" ht="27" thickBot="1">
      <c r="B117" s="29">
        <f t="shared" si="1"/>
        <v>109</v>
      </c>
      <c r="C117" s="30" t="s">
        <v>133</v>
      </c>
      <c r="D117" s="31"/>
      <c r="E117" s="53"/>
    </row>
    <row r="118" spans="2:5" ht="27" thickBot="1">
      <c r="B118" s="29">
        <f t="shared" si="1"/>
        <v>110</v>
      </c>
      <c r="C118" s="30" t="s">
        <v>134</v>
      </c>
      <c r="D118" s="31"/>
      <c r="E118" s="53"/>
    </row>
    <row r="119" spans="2:5" ht="27" thickBot="1">
      <c r="B119" s="29">
        <f t="shared" si="1"/>
        <v>111</v>
      </c>
      <c r="C119" s="30" t="s">
        <v>135</v>
      </c>
      <c r="D119" s="31"/>
      <c r="E119" s="53"/>
    </row>
    <row r="120" spans="2:5" ht="39.75" thickBot="1">
      <c r="B120" s="29">
        <f t="shared" si="1"/>
        <v>112</v>
      </c>
      <c r="C120" s="30" t="s">
        <v>136</v>
      </c>
      <c r="D120" s="31"/>
      <c r="E120" s="53"/>
    </row>
    <row r="121" spans="2:5" ht="15.75" thickBot="1">
      <c r="B121" s="29">
        <f t="shared" si="1"/>
        <v>113</v>
      </c>
      <c r="C121" s="30" t="s">
        <v>137</v>
      </c>
      <c r="D121" s="31"/>
      <c r="E121" s="53"/>
    </row>
    <row r="122" spans="2:5" ht="15.75" thickBot="1">
      <c r="B122" s="29">
        <f t="shared" si="1"/>
        <v>114</v>
      </c>
      <c r="C122" s="30" t="s">
        <v>138</v>
      </c>
      <c r="D122" s="31"/>
      <c r="E122" s="53"/>
    </row>
    <row r="123" spans="2:5" ht="39.75" thickBot="1">
      <c r="B123" s="29">
        <f t="shared" si="1"/>
        <v>115</v>
      </c>
      <c r="C123" s="30" t="s">
        <v>973</v>
      </c>
      <c r="D123" s="31"/>
      <c r="E123" s="53"/>
    </row>
    <row r="124" spans="2:5" ht="27" thickBot="1">
      <c r="B124" s="29">
        <f t="shared" si="1"/>
        <v>116</v>
      </c>
      <c r="C124" s="30" t="s">
        <v>974</v>
      </c>
      <c r="D124" s="31"/>
      <c r="E124" s="53"/>
    </row>
    <row r="125" spans="2:5" ht="39.75" thickBot="1">
      <c r="B125" s="29">
        <f t="shared" si="1"/>
        <v>117</v>
      </c>
      <c r="C125" s="30" t="s">
        <v>975</v>
      </c>
      <c r="D125" s="31"/>
      <c r="E125" s="53"/>
    </row>
    <row r="126" spans="2:5" ht="27" thickBot="1">
      <c r="B126" s="29">
        <f t="shared" si="1"/>
        <v>118</v>
      </c>
      <c r="C126" s="30" t="s">
        <v>976</v>
      </c>
      <c r="D126" s="31"/>
      <c r="E126" s="53"/>
    </row>
    <row r="127" spans="2:5" ht="39.75" thickBot="1">
      <c r="B127" s="29">
        <f t="shared" si="1"/>
        <v>119</v>
      </c>
      <c r="C127" s="30" t="s">
        <v>977</v>
      </c>
      <c r="D127" s="31"/>
      <c r="E127" s="53"/>
    </row>
    <row r="128" spans="2:5" ht="27" thickBot="1">
      <c r="B128" s="29">
        <f t="shared" si="1"/>
        <v>120</v>
      </c>
      <c r="C128" s="30" t="s">
        <v>978</v>
      </c>
      <c r="D128" s="31"/>
      <c r="E128" s="53"/>
    </row>
    <row r="129" spans="2:5" ht="65.25" thickBot="1">
      <c r="B129" s="29">
        <f t="shared" si="1"/>
        <v>121</v>
      </c>
      <c r="C129" s="30" t="s">
        <v>979</v>
      </c>
      <c r="D129" s="31"/>
      <c r="E129" s="53"/>
    </row>
    <row r="130" spans="2:5" ht="39.75" thickBot="1">
      <c r="B130" s="29">
        <f t="shared" si="1"/>
        <v>122</v>
      </c>
      <c r="C130" s="30" t="s">
        <v>980</v>
      </c>
      <c r="D130" s="31"/>
      <c r="E130" s="53"/>
    </row>
    <row r="131" spans="2:5" ht="27" thickBot="1">
      <c r="B131" s="29">
        <f t="shared" si="1"/>
        <v>123</v>
      </c>
      <c r="C131" s="30" t="s">
        <v>981</v>
      </c>
      <c r="D131" s="31"/>
      <c r="E131" s="53"/>
    </row>
    <row r="132" spans="2:5" ht="27" thickBot="1">
      <c r="B132" s="29">
        <f t="shared" si="1"/>
        <v>124</v>
      </c>
      <c r="C132" s="30" t="s">
        <v>982</v>
      </c>
      <c r="D132" s="31"/>
      <c r="E132" s="53"/>
    </row>
    <row r="133" spans="2:5" ht="27" thickBot="1">
      <c r="B133" s="29">
        <f t="shared" si="1"/>
        <v>125</v>
      </c>
      <c r="C133" s="30" t="s">
        <v>983</v>
      </c>
      <c r="D133" s="31"/>
      <c r="E133" s="53"/>
    </row>
    <row r="134" spans="2:5" ht="27" thickBot="1">
      <c r="B134" s="29">
        <f t="shared" si="1"/>
        <v>126</v>
      </c>
      <c r="C134" s="30" t="s">
        <v>984</v>
      </c>
      <c r="D134" s="31"/>
      <c r="E134" s="53"/>
    </row>
    <row r="135" spans="2:5" ht="27" thickBot="1">
      <c r="B135" s="29">
        <f t="shared" si="1"/>
        <v>127</v>
      </c>
      <c r="C135" s="30" t="s">
        <v>985</v>
      </c>
      <c r="D135" s="31"/>
      <c r="E135" s="53"/>
    </row>
    <row r="136" spans="2:5" ht="65.25" thickBot="1">
      <c r="B136" s="29">
        <f t="shared" si="1"/>
        <v>128</v>
      </c>
      <c r="C136" s="30" t="s">
        <v>986</v>
      </c>
      <c r="D136" s="31"/>
      <c r="E136" s="53"/>
    </row>
    <row r="137" spans="2:5" ht="52.5" thickBot="1">
      <c r="B137" s="29">
        <f t="shared" si="1"/>
        <v>129</v>
      </c>
      <c r="C137" s="30" t="s">
        <v>987</v>
      </c>
      <c r="D137" s="31"/>
      <c r="E137" s="53"/>
    </row>
    <row r="138" spans="2:5" ht="65.25" thickBot="1">
      <c r="B138" s="29">
        <f t="shared" si="1"/>
        <v>130</v>
      </c>
      <c r="C138" s="30" t="s">
        <v>988</v>
      </c>
      <c r="D138" s="31"/>
      <c r="E138" s="53"/>
    </row>
    <row r="139" spans="2:5" ht="27" thickBot="1">
      <c r="B139" s="29">
        <f aca="true" t="shared" si="2" ref="B139:B144">B138+1</f>
        <v>131</v>
      </c>
      <c r="C139" s="30" t="s">
        <v>989</v>
      </c>
      <c r="D139" s="31"/>
      <c r="E139" s="53"/>
    </row>
    <row r="140" spans="2:5" ht="39.75" thickBot="1">
      <c r="B140" s="29">
        <f t="shared" si="2"/>
        <v>132</v>
      </c>
      <c r="C140" s="30" t="s">
        <v>990</v>
      </c>
      <c r="D140" s="31"/>
      <c r="E140" s="53"/>
    </row>
    <row r="141" spans="2:5" ht="27" thickBot="1">
      <c r="B141" s="29">
        <f t="shared" si="2"/>
        <v>133</v>
      </c>
      <c r="C141" s="30" t="s">
        <v>991</v>
      </c>
      <c r="D141" s="31"/>
      <c r="E141" s="53"/>
    </row>
    <row r="142" spans="2:5" ht="39.75" thickBot="1">
      <c r="B142" s="29">
        <f t="shared" si="2"/>
        <v>134</v>
      </c>
      <c r="C142" s="30" t="s">
        <v>992</v>
      </c>
      <c r="D142" s="31"/>
      <c r="E142" s="53"/>
    </row>
    <row r="143" spans="2:5" ht="39.75" thickBot="1">
      <c r="B143" s="29">
        <f t="shared" si="2"/>
        <v>135</v>
      </c>
      <c r="C143" s="30" t="s">
        <v>993</v>
      </c>
      <c r="D143" s="31"/>
      <c r="E143" s="53"/>
    </row>
    <row r="144" spans="2:5" ht="39.75" thickBot="1">
      <c r="B144" s="29">
        <f t="shared" si="2"/>
        <v>136</v>
      </c>
      <c r="C144" s="30" t="s">
        <v>994</v>
      </c>
      <c r="D144" s="31"/>
      <c r="E144" s="53"/>
    </row>
  </sheetData>
  <sheetProtection/>
  <mergeCells count="4">
    <mergeCell ref="B7:B8"/>
    <mergeCell ref="C7:C8"/>
    <mergeCell ref="B2:E2"/>
    <mergeCell ref="B4:G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B2:N291"/>
  <sheetViews>
    <sheetView zoomScale="90" zoomScaleNormal="90" zoomScalePageLayoutView="0" workbookViewId="0" topLeftCell="A1">
      <selection activeCell="B11" sqref="B11"/>
    </sheetView>
  </sheetViews>
  <sheetFormatPr defaultColWidth="9.140625" defaultRowHeight="15"/>
  <cols>
    <col min="4" max="4" width="14.7109375" style="0" customWidth="1"/>
    <col min="5" max="5" width="51.57421875" style="0" customWidth="1"/>
    <col min="6" max="6" width="23.7109375" style="219" customWidth="1"/>
    <col min="7" max="7" width="18.00390625" style="0" customWidth="1"/>
    <col min="11" max="11" width="19.57421875" style="0" customWidth="1"/>
  </cols>
  <sheetData>
    <row r="1" ht="20.25" customHeight="1"/>
    <row r="2" spans="3:7" s="1" customFormat="1" ht="18.75">
      <c r="C2" s="238" t="s">
        <v>426</v>
      </c>
      <c r="D2" s="238"/>
      <c r="E2" s="238"/>
      <c r="F2" s="22"/>
      <c r="G2" s="22"/>
    </row>
    <row r="3" s="1" customFormat="1" ht="15">
      <c r="E3" s="18"/>
    </row>
    <row r="4" spans="3:7" s="1" customFormat="1" ht="15.75">
      <c r="C4" s="240" t="s">
        <v>722</v>
      </c>
      <c r="D4" s="240"/>
      <c r="E4" s="240"/>
      <c r="F4" s="240"/>
      <c r="G4" s="240"/>
    </row>
    <row r="5" spans="3:7" s="45" customFormat="1" ht="15.75">
      <c r="C5" s="46"/>
      <c r="D5" s="46"/>
      <c r="E5" s="46"/>
      <c r="F5" s="46"/>
      <c r="G5" s="46"/>
    </row>
    <row r="6" spans="3:7" s="45" customFormat="1" ht="16.5" thickBot="1">
      <c r="C6" s="46"/>
      <c r="D6" s="46"/>
      <c r="E6" s="46"/>
      <c r="F6" s="46"/>
      <c r="G6" s="46"/>
    </row>
    <row r="7" spans="3:7" ht="15.75" thickBot="1">
      <c r="C7" s="245" t="s">
        <v>1001</v>
      </c>
      <c r="D7" s="190"/>
      <c r="E7" s="247" t="s">
        <v>259</v>
      </c>
      <c r="F7" s="220" t="s">
        <v>38</v>
      </c>
      <c r="G7" s="249" t="s">
        <v>1003</v>
      </c>
    </row>
    <row r="8" spans="3:11" ht="24" customHeight="1">
      <c r="C8" s="246"/>
      <c r="D8" s="175" t="s">
        <v>717</v>
      </c>
      <c r="E8" s="248"/>
      <c r="F8" s="221" t="s">
        <v>1002</v>
      </c>
      <c r="G8" s="250"/>
      <c r="J8" s="216" t="s">
        <v>152</v>
      </c>
      <c r="K8" s="217"/>
    </row>
    <row r="9" spans="3:11" ht="51.75">
      <c r="C9" s="191">
        <v>1</v>
      </c>
      <c r="D9" s="176" t="s">
        <v>389</v>
      </c>
      <c r="E9" s="177" t="s">
        <v>1004</v>
      </c>
      <c r="F9" s="222"/>
      <c r="G9" s="192">
        <v>2007</v>
      </c>
      <c r="J9" s="218"/>
      <c r="K9" s="209" t="s">
        <v>209</v>
      </c>
    </row>
    <row r="10" spans="3:11" ht="51.75">
      <c r="C10" s="191">
        <v>2</v>
      </c>
      <c r="D10" s="176" t="s">
        <v>389</v>
      </c>
      <c r="E10" s="177" t="s">
        <v>1005</v>
      </c>
      <c r="F10" s="222"/>
      <c r="G10" s="192"/>
      <c r="J10" s="208"/>
      <c r="K10" s="209" t="s">
        <v>220</v>
      </c>
    </row>
    <row r="11" spans="2:11" ht="64.5">
      <c r="B11" t="s">
        <v>2</v>
      </c>
      <c r="C11" s="191">
        <v>3</v>
      </c>
      <c r="D11" s="176" t="s">
        <v>390</v>
      </c>
      <c r="E11" s="177" t="s">
        <v>1006</v>
      </c>
      <c r="F11" s="222">
        <v>5.3</v>
      </c>
      <c r="G11" s="192"/>
      <c r="J11" s="210"/>
      <c r="K11" s="209" t="s">
        <v>246</v>
      </c>
    </row>
    <row r="12" spans="3:11" ht="52.5" thickBot="1">
      <c r="C12" s="191">
        <v>4</v>
      </c>
      <c r="D12" s="176" t="s">
        <v>390</v>
      </c>
      <c r="E12" s="177" t="s">
        <v>1007</v>
      </c>
      <c r="F12" s="222">
        <v>0.2</v>
      </c>
      <c r="G12" s="192"/>
      <c r="J12" s="211"/>
      <c r="K12" s="209" t="s">
        <v>254</v>
      </c>
    </row>
    <row r="13" spans="3:14" ht="57.75">
      <c r="C13" s="191">
        <v>5</v>
      </c>
      <c r="D13" s="176" t="s">
        <v>390</v>
      </c>
      <c r="E13" s="177" t="s">
        <v>1008</v>
      </c>
      <c r="F13" s="222">
        <v>0.1</v>
      </c>
      <c r="G13" s="192"/>
      <c r="J13" s="212"/>
      <c r="K13" s="209" t="s">
        <v>297</v>
      </c>
      <c r="N13" s="230" t="s">
        <v>723</v>
      </c>
    </row>
    <row r="14" spans="3:14" ht="44.25" thickBot="1">
      <c r="C14" s="191">
        <v>6</v>
      </c>
      <c r="D14" s="176" t="s">
        <v>390</v>
      </c>
      <c r="E14" s="177" t="s">
        <v>1009</v>
      </c>
      <c r="F14" s="222">
        <v>0.3</v>
      </c>
      <c r="G14" s="192"/>
      <c r="J14" s="213" t="s">
        <v>155</v>
      </c>
      <c r="K14" s="209" t="s">
        <v>308</v>
      </c>
      <c r="N14" s="231">
        <v>3.5</v>
      </c>
    </row>
    <row r="15" spans="3:11" ht="30" thickBot="1">
      <c r="C15" s="191">
        <v>7</v>
      </c>
      <c r="D15" s="176" t="s">
        <v>390</v>
      </c>
      <c r="E15" s="177" t="s">
        <v>1010</v>
      </c>
      <c r="F15" s="222">
        <v>0.03</v>
      </c>
      <c r="G15" s="192"/>
      <c r="J15" s="214" t="s">
        <v>155</v>
      </c>
      <c r="K15" s="215" t="s">
        <v>662</v>
      </c>
    </row>
    <row r="16" spans="3:7" ht="29.25">
      <c r="C16" s="191">
        <v>8</v>
      </c>
      <c r="D16" s="176" t="s">
        <v>389</v>
      </c>
      <c r="E16" s="177" t="s">
        <v>1011</v>
      </c>
      <c r="F16" s="222">
        <v>0.1</v>
      </c>
      <c r="G16" s="192"/>
    </row>
    <row r="17" spans="3:7" ht="29.25">
      <c r="C17" s="191">
        <v>9</v>
      </c>
      <c r="D17" s="176" t="s">
        <v>390</v>
      </c>
      <c r="E17" s="177" t="s">
        <v>1012</v>
      </c>
      <c r="F17" s="222">
        <v>0.5</v>
      </c>
      <c r="G17" s="192"/>
    </row>
    <row r="18" spans="3:7" ht="43.5">
      <c r="C18" s="191">
        <v>10</v>
      </c>
      <c r="D18" s="176" t="s">
        <v>390</v>
      </c>
      <c r="E18" s="177" t="s">
        <v>181</v>
      </c>
      <c r="F18" s="222">
        <v>0.45</v>
      </c>
      <c r="G18" s="192"/>
    </row>
    <row r="19" spans="3:7" ht="29.25">
      <c r="C19" s="191">
        <v>11</v>
      </c>
      <c r="D19" s="176" t="s">
        <v>390</v>
      </c>
      <c r="E19" s="177" t="s">
        <v>182</v>
      </c>
      <c r="F19" s="222">
        <v>0.15</v>
      </c>
      <c r="G19" s="192"/>
    </row>
    <row r="20" spans="3:7" ht="29.25">
      <c r="C20" s="191">
        <v>12</v>
      </c>
      <c r="D20" s="176" t="s">
        <v>389</v>
      </c>
      <c r="E20" s="177" t="s">
        <v>183</v>
      </c>
      <c r="F20" s="222"/>
      <c r="G20" s="192"/>
    </row>
    <row r="21" spans="3:7" ht="15">
      <c r="C21" s="191">
        <v>13</v>
      </c>
      <c r="D21" s="176" t="s">
        <v>390</v>
      </c>
      <c r="E21" s="177" t="s">
        <v>184</v>
      </c>
      <c r="F21" s="222">
        <v>37</v>
      </c>
      <c r="G21" s="192"/>
    </row>
    <row r="22" spans="3:7" ht="43.5">
      <c r="C22" s="191">
        <v>14</v>
      </c>
      <c r="D22" s="176" t="s">
        <v>390</v>
      </c>
      <c r="E22" s="177" t="s">
        <v>185</v>
      </c>
      <c r="F22" s="222">
        <v>1.6</v>
      </c>
      <c r="G22" s="192"/>
    </row>
    <row r="23" spans="3:7" ht="29.25">
      <c r="C23" s="191">
        <v>15</v>
      </c>
      <c r="D23" s="176" t="s">
        <v>389</v>
      </c>
      <c r="E23" s="177" t="s">
        <v>186</v>
      </c>
      <c r="F23" s="222">
        <v>0.58</v>
      </c>
      <c r="G23" s="192"/>
    </row>
    <row r="24" spans="3:7" ht="29.25">
      <c r="C24" s="191">
        <v>16</v>
      </c>
      <c r="D24" s="176" t="s">
        <v>389</v>
      </c>
      <c r="E24" s="177" t="s">
        <v>187</v>
      </c>
      <c r="F24" s="222">
        <v>1.16</v>
      </c>
      <c r="G24" s="192"/>
    </row>
    <row r="25" spans="3:7" ht="29.25">
      <c r="C25" s="191">
        <v>17</v>
      </c>
      <c r="D25" s="176" t="s">
        <v>389</v>
      </c>
      <c r="E25" s="177" t="s">
        <v>188</v>
      </c>
      <c r="F25" s="222">
        <v>0.3</v>
      </c>
      <c r="G25" s="192"/>
    </row>
    <row r="26" spans="3:7" ht="29.25">
      <c r="C26" s="191">
        <v>18</v>
      </c>
      <c r="D26" s="176" t="s">
        <v>389</v>
      </c>
      <c r="E26" s="177" t="s">
        <v>189</v>
      </c>
      <c r="F26" s="222">
        <v>0.1</v>
      </c>
      <c r="G26" s="192"/>
    </row>
    <row r="27" spans="3:7" ht="29.25">
      <c r="C27" s="191">
        <v>19</v>
      </c>
      <c r="D27" s="176" t="s">
        <v>390</v>
      </c>
      <c r="E27" s="177" t="s">
        <v>190</v>
      </c>
      <c r="F27" s="222">
        <v>4.3</v>
      </c>
      <c r="G27" s="192"/>
    </row>
    <row r="28" spans="3:7" ht="29.25">
      <c r="C28" s="191">
        <v>20</v>
      </c>
      <c r="D28" s="176" t="s">
        <v>390</v>
      </c>
      <c r="E28" s="177" t="s">
        <v>191</v>
      </c>
      <c r="F28" s="222">
        <v>21</v>
      </c>
      <c r="G28" s="192"/>
    </row>
    <row r="29" spans="3:7" ht="15">
      <c r="C29" s="191">
        <v>21</v>
      </c>
      <c r="D29" s="176" t="s">
        <v>389</v>
      </c>
      <c r="E29" s="177" t="s">
        <v>192</v>
      </c>
      <c r="F29" s="222">
        <v>1.8</v>
      </c>
      <c r="G29" s="192"/>
    </row>
    <row r="30" spans="3:7" ht="43.5">
      <c r="C30" s="191">
        <v>22</v>
      </c>
      <c r="D30" s="176" t="s">
        <v>389</v>
      </c>
      <c r="E30" s="177" t="s">
        <v>193</v>
      </c>
      <c r="F30" s="222"/>
      <c r="G30" s="192"/>
    </row>
    <row r="31" spans="3:7" ht="29.25">
      <c r="C31" s="191">
        <v>23</v>
      </c>
      <c r="D31" s="176" t="s">
        <v>390</v>
      </c>
      <c r="E31" s="177" t="s">
        <v>194</v>
      </c>
      <c r="F31" s="222">
        <v>0.2</v>
      </c>
      <c r="G31" s="192"/>
    </row>
    <row r="32" spans="3:7" ht="29.25">
      <c r="C32" s="191">
        <v>24</v>
      </c>
      <c r="D32" s="176" t="s">
        <v>402</v>
      </c>
      <c r="E32" s="177" t="s">
        <v>195</v>
      </c>
      <c r="F32" s="222">
        <v>1</v>
      </c>
      <c r="G32" s="192"/>
    </row>
    <row r="33" spans="3:7" ht="29.25">
      <c r="C33" s="191">
        <v>25</v>
      </c>
      <c r="D33" s="176" t="s">
        <v>402</v>
      </c>
      <c r="E33" s="177" t="s">
        <v>196</v>
      </c>
      <c r="F33" s="222">
        <v>1.52</v>
      </c>
      <c r="G33" s="192">
        <v>2015</v>
      </c>
    </row>
    <row r="34" spans="3:7" ht="29.25">
      <c r="C34" s="191">
        <v>26</v>
      </c>
      <c r="D34" s="176" t="s">
        <v>402</v>
      </c>
      <c r="E34" s="177" t="s">
        <v>197</v>
      </c>
      <c r="F34" s="222">
        <v>1</v>
      </c>
      <c r="G34" s="192"/>
    </row>
    <row r="35" spans="3:7" ht="29.25">
      <c r="C35" s="191">
        <v>27</v>
      </c>
      <c r="D35" s="176" t="s">
        <v>399</v>
      </c>
      <c r="E35" s="177" t="s">
        <v>198</v>
      </c>
      <c r="F35" s="222">
        <v>1</v>
      </c>
      <c r="G35" s="192">
        <v>2009</v>
      </c>
    </row>
    <row r="36" spans="3:7" ht="29.25">
      <c r="C36" s="191">
        <v>28</v>
      </c>
      <c r="D36" s="176" t="s">
        <v>399</v>
      </c>
      <c r="E36" s="177" t="s">
        <v>199</v>
      </c>
      <c r="F36" s="222">
        <v>1.3</v>
      </c>
      <c r="G36" s="192">
        <v>2015</v>
      </c>
    </row>
    <row r="37" spans="3:7" ht="29.25">
      <c r="C37" s="191">
        <v>29</v>
      </c>
      <c r="D37" s="176" t="s">
        <v>399</v>
      </c>
      <c r="E37" s="177" t="s">
        <v>200</v>
      </c>
      <c r="F37" s="222">
        <v>0.06</v>
      </c>
      <c r="G37" s="192"/>
    </row>
    <row r="38" spans="3:7" ht="29.25">
      <c r="C38" s="191">
        <v>30</v>
      </c>
      <c r="D38" s="176" t="s">
        <v>401</v>
      </c>
      <c r="E38" s="177" t="s">
        <v>201</v>
      </c>
      <c r="F38" s="222">
        <v>0.55</v>
      </c>
      <c r="G38" s="192"/>
    </row>
    <row r="39" spans="3:7" ht="29.25">
      <c r="C39" s="191">
        <v>31</v>
      </c>
      <c r="D39" s="176" t="s">
        <v>401</v>
      </c>
      <c r="E39" s="177" t="s">
        <v>202</v>
      </c>
      <c r="F39" s="222">
        <v>0.64</v>
      </c>
      <c r="G39" s="192">
        <v>2015</v>
      </c>
    </row>
    <row r="40" spans="3:7" ht="29.25">
      <c r="C40" s="191">
        <v>32</v>
      </c>
      <c r="D40" s="176" t="s">
        <v>421</v>
      </c>
      <c r="E40" s="177" t="s">
        <v>203</v>
      </c>
      <c r="F40" s="222">
        <v>3.5</v>
      </c>
      <c r="G40" s="192"/>
    </row>
    <row r="41" spans="3:7" ht="29.25">
      <c r="C41" s="191">
        <v>33</v>
      </c>
      <c r="D41" s="176" t="s">
        <v>421</v>
      </c>
      <c r="E41" s="177" t="s">
        <v>204</v>
      </c>
      <c r="F41" s="222">
        <v>4</v>
      </c>
      <c r="G41" s="192"/>
    </row>
    <row r="42" spans="3:7" ht="29.25">
      <c r="C42" s="191">
        <v>34</v>
      </c>
      <c r="D42" s="176" t="s">
        <v>421</v>
      </c>
      <c r="E42" s="177" t="s">
        <v>205</v>
      </c>
      <c r="F42" s="222">
        <v>4.98</v>
      </c>
      <c r="G42" s="192"/>
    </row>
    <row r="43" spans="3:7" ht="29.25">
      <c r="C43" s="191">
        <v>35</v>
      </c>
      <c r="D43" s="176" t="s">
        <v>394</v>
      </c>
      <c r="E43" s="177" t="s">
        <v>206</v>
      </c>
      <c r="F43" s="222">
        <v>0.26</v>
      </c>
      <c r="G43" s="192"/>
    </row>
    <row r="44" spans="3:7" ht="29.25">
      <c r="C44" s="191">
        <v>36</v>
      </c>
      <c r="D44" s="176" t="s">
        <v>394</v>
      </c>
      <c r="E44" s="177" t="s">
        <v>207</v>
      </c>
      <c r="F44" s="222">
        <v>1.46</v>
      </c>
      <c r="G44" s="192">
        <v>2015</v>
      </c>
    </row>
    <row r="45" spans="3:7" ht="15">
      <c r="C45" s="191">
        <v>37</v>
      </c>
      <c r="D45" s="176" t="s">
        <v>394</v>
      </c>
      <c r="E45" s="177" t="s">
        <v>208</v>
      </c>
      <c r="F45" s="222">
        <v>1</v>
      </c>
      <c r="G45" s="192"/>
    </row>
    <row r="46" spans="3:7" ht="114.75">
      <c r="C46" s="193">
        <v>38</v>
      </c>
      <c r="D46" s="178" t="s">
        <v>389</v>
      </c>
      <c r="E46" s="179" t="s">
        <v>210</v>
      </c>
      <c r="F46" s="223"/>
      <c r="G46" s="194">
        <v>2010</v>
      </c>
    </row>
    <row r="47" spans="3:7" ht="43.5">
      <c r="C47" s="193">
        <v>39</v>
      </c>
      <c r="D47" s="178" t="s">
        <v>389</v>
      </c>
      <c r="E47" s="179" t="s">
        <v>211</v>
      </c>
      <c r="F47" s="223"/>
      <c r="G47" s="194"/>
    </row>
    <row r="48" spans="3:7" ht="29.25">
      <c r="C48" s="193">
        <v>40</v>
      </c>
      <c r="D48" s="178" t="s">
        <v>389</v>
      </c>
      <c r="E48" s="179" t="s">
        <v>212</v>
      </c>
      <c r="F48" s="223"/>
      <c r="G48" s="194">
        <v>2009</v>
      </c>
    </row>
    <row r="49" spans="3:7" ht="43.5">
      <c r="C49" s="193">
        <v>41</v>
      </c>
      <c r="D49" s="178" t="s">
        <v>389</v>
      </c>
      <c r="E49" s="179" t="s">
        <v>213</v>
      </c>
      <c r="F49" s="223"/>
      <c r="G49" s="194"/>
    </row>
    <row r="50" spans="3:7" ht="29.25">
      <c r="C50" s="193">
        <v>42</v>
      </c>
      <c r="D50" s="178" t="s">
        <v>389</v>
      </c>
      <c r="E50" s="179" t="s">
        <v>214</v>
      </c>
      <c r="F50" s="223">
        <v>2.8</v>
      </c>
      <c r="G50" s="194"/>
    </row>
    <row r="51" spans="3:7" ht="57.75">
      <c r="C51" s="193">
        <v>43</v>
      </c>
      <c r="D51" s="178" t="s">
        <v>389</v>
      </c>
      <c r="E51" s="179" t="s">
        <v>215</v>
      </c>
      <c r="F51" s="223">
        <v>1.8</v>
      </c>
      <c r="G51" s="194"/>
    </row>
    <row r="52" spans="3:7" ht="43.5">
      <c r="C52" s="193">
        <v>44</v>
      </c>
      <c r="D52" s="178" t="s">
        <v>390</v>
      </c>
      <c r="E52" s="179" t="s">
        <v>216</v>
      </c>
      <c r="F52" s="223">
        <v>4.3</v>
      </c>
      <c r="G52" s="194"/>
    </row>
    <row r="53" spans="3:7" ht="15">
      <c r="C53" s="193">
        <v>45</v>
      </c>
      <c r="D53" s="178" t="s">
        <v>390</v>
      </c>
      <c r="E53" s="179" t="s">
        <v>217</v>
      </c>
      <c r="F53" s="223">
        <v>8.6</v>
      </c>
      <c r="G53" s="194">
        <v>2020</v>
      </c>
    </row>
    <row r="54" spans="3:7" ht="29.25">
      <c r="C54" s="193">
        <v>46</v>
      </c>
      <c r="D54" s="178" t="s">
        <v>390</v>
      </c>
      <c r="E54" s="179" t="s">
        <v>218</v>
      </c>
      <c r="F54" s="223">
        <v>0.4</v>
      </c>
      <c r="G54" s="194"/>
    </row>
    <row r="55" spans="3:7" ht="43.5">
      <c r="C55" s="193">
        <v>47</v>
      </c>
      <c r="D55" s="178" t="s">
        <v>389</v>
      </c>
      <c r="E55" s="179" t="s">
        <v>219</v>
      </c>
      <c r="F55" s="223"/>
      <c r="G55" s="194"/>
    </row>
    <row r="56" spans="3:7" ht="15">
      <c r="C56" s="195">
        <v>48</v>
      </c>
      <c r="D56" s="180" t="s">
        <v>390</v>
      </c>
      <c r="E56" s="181" t="s">
        <v>221</v>
      </c>
      <c r="F56" s="224"/>
      <c r="G56" s="196">
        <v>2010</v>
      </c>
    </row>
    <row r="57" spans="3:7" ht="57.75">
      <c r="C57" s="195">
        <v>49</v>
      </c>
      <c r="D57" s="180" t="s">
        <v>390</v>
      </c>
      <c r="E57" s="181" t="s">
        <v>222</v>
      </c>
      <c r="F57" s="224">
        <v>1</v>
      </c>
      <c r="G57" s="196"/>
    </row>
    <row r="58" spans="3:7" ht="29.25">
      <c r="C58" s="195">
        <v>50</v>
      </c>
      <c r="D58" s="180" t="s">
        <v>389</v>
      </c>
      <c r="E58" s="181" t="s">
        <v>223</v>
      </c>
      <c r="F58" s="224"/>
      <c r="G58" s="196"/>
    </row>
    <row r="59" spans="3:7" ht="29.25">
      <c r="C59" s="195">
        <v>51</v>
      </c>
      <c r="D59" s="180" t="s">
        <v>389</v>
      </c>
      <c r="E59" s="181" t="s">
        <v>224</v>
      </c>
      <c r="F59" s="224">
        <v>2.4</v>
      </c>
      <c r="G59" s="196"/>
    </row>
    <row r="60" spans="3:7" ht="118.5" customHeight="1">
      <c r="C60" s="195">
        <v>52</v>
      </c>
      <c r="D60" s="180" t="s">
        <v>390</v>
      </c>
      <c r="E60" s="181" t="s">
        <v>718</v>
      </c>
      <c r="F60" s="224"/>
      <c r="G60" s="196"/>
    </row>
    <row r="61" spans="3:7" ht="29.25">
      <c r="C61" s="195">
        <v>53</v>
      </c>
      <c r="D61" s="180" t="s">
        <v>390</v>
      </c>
      <c r="E61" s="181" t="s">
        <v>225</v>
      </c>
      <c r="F61" s="224">
        <v>31.3</v>
      </c>
      <c r="G61" s="196"/>
    </row>
    <row r="62" spans="3:7" ht="15">
      <c r="C62" s="195">
        <v>54</v>
      </c>
      <c r="D62" s="180" t="s">
        <v>390</v>
      </c>
      <c r="E62" s="181" t="s">
        <v>226</v>
      </c>
      <c r="F62" s="224">
        <v>8.3</v>
      </c>
      <c r="G62" s="196"/>
    </row>
    <row r="63" spans="3:7" ht="129">
      <c r="C63" s="195">
        <v>55</v>
      </c>
      <c r="D63" s="180" t="s">
        <v>389</v>
      </c>
      <c r="E63" s="181" t="s">
        <v>719</v>
      </c>
      <c r="F63" s="224"/>
      <c r="G63" s="196">
        <v>2012</v>
      </c>
    </row>
    <row r="64" spans="3:7" ht="29.25">
      <c r="C64" s="195">
        <v>56</v>
      </c>
      <c r="D64" s="180" t="s">
        <v>390</v>
      </c>
      <c r="E64" s="181" t="s">
        <v>227</v>
      </c>
      <c r="F64" s="224"/>
      <c r="G64" s="196"/>
    </row>
    <row r="65" spans="3:7" ht="15">
      <c r="C65" s="195">
        <v>57</v>
      </c>
      <c r="D65" s="180" t="s">
        <v>390</v>
      </c>
      <c r="E65" s="181" t="s">
        <v>228</v>
      </c>
      <c r="F65" s="224"/>
      <c r="G65" s="196">
        <v>2017</v>
      </c>
    </row>
    <row r="66" spans="3:7" ht="15">
      <c r="C66" s="195">
        <v>58</v>
      </c>
      <c r="D66" s="180" t="s">
        <v>390</v>
      </c>
      <c r="E66" s="181" t="s">
        <v>229</v>
      </c>
      <c r="F66" s="224">
        <v>1.2</v>
      </c>
      <c r="G66" s="196">
        <v>2020</v>
      </c>
    </row>
    <row r="67" spans="3:7" ht="15">
      <c r="C67" s="195">
        <v>59</v>
      </c>
      <c r="D67" s="180" t="s">
        <v>389</v>
      </c>
      <c r="E67" s="181" t="s">
        <v>230</v>
      </c>
      <c r="F67" s="224">
        <v>1.7</v>
      </c>
      <c r="G67" s="196">
        <v>2020</v>
      </c>
    </row>
    <row r="68" spans="3:7" ht="15">
      <c r="C68" s="195">
        <v>60</v>
      </c>
      <c r="D68" s="180" t="s">
        <v>390</v>
      </c>
      <c r="E68" s="181" t="s">
        <v>231</v>
      </c>
      <c r="F68" s="224">
        <v>0.25</v>
      </c>
      <c r="G68" s="196">
        <v>2020</v>
      </c>
    </row>
    <row r="69" spans="3:7" ht="29.25">
      <c r="C69" s="195">
        <v>61</v>
      </c>
      <c r="D69" s="180" t="s">
        <v>389</v>
      </c>
      <c r="E69" s="181" t="s">
        <v>232</v>
      </c>
      <c r="F69" s="224"/>
      <c r="G69" s="196"/>
    </row>
    <row r="70" spans="3:7" ht="29.25">
      <c r="C70" s="195">
        <v>62</v>
      </c>
      <c r="D70" s="180" t="s">
        <v>389</v>
      </c>
      <c r="E70" s="181" t="s">
        <v>233</v>
      </c>
      <c r="F70" s="224"/>
      <c r="G70" s="196"/>
    </row>
    <row r="71" spans="3:7" ht="43.5">
      <c r="C71" s="195">
        <v>63</v>
      </c>
      <c r="D71" s="180" t="s">
        <v>389</v>
      </c>
      <c r="E71" s="181" t="s">
        <v>234</v>
      </c>
      <c r="F71" s="224">
        <v>21</v>
      </c>
      <c r="G71" s="196"/>
    </row>
    <row r="72" spans="3:7" ht="29.25">
      <c r="C72" s="195">
        <v>64</v>
      </c>
      <c r="D72" s="180" t="s">
        <v>389</v>
      </c>
      <c r="E72" s="181" t="s">
        <v>235</v>
      </c>
      <c r="F72" s="224"/>
      <c r="G72" s="196"/>
    </row>
    <row r="73" spans="3:7" ht="43.5">
      <c r="C73" s="195">
        <v>65</v>
      </c>
      <c r="D73" s="180" t="s">
        <v>389</v>
      </c>
      <c r="E73" s="181" t="s">
        <v>236</v>
      </c>
      <c r="F73" s="224"/>
      <c r="G73" s="196"/>
    </row>
    <row r="74" spans="3:7" ht="29.25">
      <c r="C74" s="195">
        <v>66</v>
      </c>
      <c r="D74" s="180" t="s">
        <v>389</v>
      </c>
      <c r="E74" s="181" t="s">
        <v>237</v>
      </c>
      <c r="F74" s="224"/>
      <c r="G74" s="196"/>
    </row>
    <row r="75" spans="3:7" ht="29.25">
      <c r="C75" s="195">
        <v>67</v>
      </c>
      <c r="D75" s="180" t="s">
        <v>390</v>
      </c>
      <c r="E75" s="181" t="s">
        <v>238</v>
      </c>
      <c r="F75" s="224">
        <v>2.45</v>
      </c>
      <c r="G75" s="196"/>
    </row>
    <row r="76" spans="3:7" ht="15">
      <c r="C76" s="195">
        <v>68</v>
      </c>
      <c r="D76" s="180" t="s">
        <v>390</v>
      </c>
      <c r="E76" s="181" t="s">
        <v>239</v>
      </c>
      <c r="F76" s="224"/>
      <c r="G76" s="196"/>
    </row>
    <row r="77" spans="3:7" ht="43.5">
      <c r="C77" s="195">
        <v>69</v>
      </c>
      <c r="D77" s="180" t="s">
        <v>720</v>
      </c>
      <c r="E77" s="181" t="s">
        <v>240</v>
      </c>
      <c r="F77" s="224"/>
      <c r="G77" s="196">
        <v>2009</v>
      </c>
    </row>
    <row r="78" spans="3:7" ht="43.5">
      <c r="C78" s="195">
        <v>70</v>
      </c>
      <c r="D78" s="180" t="s">
        <v>389</v>
      </c>
      <c r="E78" s="181" t="s">
        <v>241</v>
      </c>
      <c r="F78" s="224"/>
      <c r="G78" s="196"/>
    </row>
    <row r="79" spans="3:7" ht="29.25">
      <c r="C79" s="195">
        <v>71</v>
      </c>
      <c r="D79" s="180" t="s">
        <v>389</v>
      </c>
      <c r="E79" s="181" t="s">
        <v>242</v>
      </c>
      <c r="F79" s="224">
        <v>57.6</v>
      </c>
      <c r="G79" s="196"/>
    </row>
    <row r="80" spans="3:7" ht="15">
      <c r="C80" s="195">
        <v>72</v>
      </c>
      <c r="D80" s="180" t="s">
        <v>389</v>
      </c>
      <c r="E80" s="181" t="s">
        <v>243</v>
      </c>
      <c r="F80" s="224">
        <v>78</v>
      </c>
      <c r="G80" s="196"/>
    </row>
    <row r="81" spans="3:7" ht="43.5">
      <c r="C81" s="195">
        <v>73</v>
      </c>
      <c r="D81" s="180" t="s">
        <v>389</v>
      </c>
      <c r="E81" s="181" t="s">
        <v>244</v>
      </c>
      <c r="F81" s="224"/>
      <c r="G81" s="196"/>
    </row>
    <row r="82" spans="3:7" ht="43.5">
      <c r="C82" s="195">
        <v>74</v>
      </c>
      <c r="D82" s="180" t="s">
        <v>389</v>
      </c>
      <c r="E82" s="181" t="s">
        <v>245</v>
      </c>
      <c r="F82" s="224"/>
      <c r="G82" s="196"/>
    </row>
    <row r="83" spans="3:7" ht="72">
      <c r="C83" s="197">
        <v>75</v>
      </c>
      <c r="D83" s="182" t="s">
        <v>389</v>
      </c>
      <c r="E83" s="183" t="s">
        <v>247</v>
      </c>
      <c r="F83" s="225"/>
      <c r="G83" s="198">
        <v>2013</v>
      </c>
    </row>
    <row r="84" spans="3:7" ht="29.25">
      <c r="C84" s="197">
        <v>76</v>
      </c>
      <c r="D84" s="182" t="s">
        <v>389</v>
      </c>
      <c r="E84" s="183" t="s">
        <v>248</v>
      </c>
      <c r="F84" s="225"/>
      <c r="G84" s="198">
        <v>2009</v>
      </c>
    </row>
    <row r="85" spans="3:7" ht="29.25">
      <c r="C85" s="197">
        <v>77</v>
      </c>
      <c r="D85" s="182" t="s">
        <v>389</v>
      </c>
      <c r="E85" s="183" t="s">
        <v>249</v>
      </c>
      <c r="F85" s="225"/>
      <c r="G85" s="198"/>
    </row>
    <row r="86" spans="3:7" ht="30">
      <c r="C86" s="197">
        <v>78</v>
      </c>
      <c r="D86" s="182" t="s">
        <v>389</v>
      </c>
      <c r="E86" s="183" t="s">
        <v>250</v>
      </c>
      <c r="F86" s="225"/>
      <c r="G86" s="198"/>
    </row>
    <row r="87" spans="3:7" ht="29.25">
      <c r="C87" s="197">
        <v>79</v>
      </c>
      <c r="D87" s="182" t="s">
        <v>389</v>
      </c>
      <c r="E87" s="183" t="s">
        <v>251</v>
      </c>
      <c r="F87" s="225"/>
      <c r="G87" s="198"/>
    </row>
    <row r="88" spans="3:7" ht="29.25">
      <c r="C88" s="197">
        <v>80</v>
      </c>
      <c r="D88" s="182" t="s">
        <v>389</v>
      </c>
      <c r="E88" s="183" t="s">
        <v>252</v>
      </c>
      <c r="F88" s="225"/>
      <c r="G88" s="198"/>
    </row>
    <row r="89" spans="3:7" ht="57.75">
      <c r="C89" s="197">
        <v>81</v>
      </c>
      <c r="D89" s="182" t="s">
        <v>389</v>
      </c>
      <c r="E89" s="183" t="s">
        <v>253</v>
      </c>
      <c r="F89" s="225"/>
      <c r="G89" s="198"/>
    </row>
    <row r="90" spans="3:7" ht="72">
      <c r="C90" s="199">
        <v>82</v>
      </c>
      <c r="D90" s="184" t="s">
        <v>389</v>
      </c>
      <c r="E90" s="185" t="s">
        <v>255</v>
      </c>
      <c r="F90" s="226"/>
      <c r="G90" s="200">
        <v>2013</v>
      </c>
    </row>
    <row r="91" spans="3:7" ht="29.25">
      <c r="C91" s="199">
        <v>83</v>
      </c>
      <c r="D91" s="184" t="s">
        <v>389</v>
      </c>
      <c r="E91" s="185" t="s">
        <v>256</v>
      </c>
      <c r="F91" s="226"/>
      <c r="G91" s="200">
        <v>2009</v>
      </c>
    </row>
    <row r="92" spans="3:7" ht="214.5">
      <c r="C92" s="199">
        <v>84</v>
      </c>
      <c r="D92" s="184" t="s">
        <v>389</v>
      </c>
      <c r="E92" s="186" t="s">
        <v>721</v>
      </c>
      <c r="F92" s="226"/>
      <c r="G92" s="200"/>
    </row>
    <row r="93" spans="3:7" ht="43.5">
      <c r="C93" s="199">
        <v>85</v>
      </c>
      <c r="D93" s="184" t="s">
        <v>390</v>
      </c>
      <c r="E93" s="186" t="s">
        <v>257</v>
      </c>
      <c r="F93" s="226">
        <v>16</v>
      </c>
      <c r="G93" s="200"/>
    </row>
    <row r="94" spans="3:7" ht="29.25">
      <c r="C94" s="199">
        <v>86</v>
      </c>
      <c r="D94" s="184" t="s">
        <v>389</v>
      </c>
      <c r="E94" s="185" t="s">
        <v>529</v>
      </c>
      <c r="F94" s="226"/>
      <c r="G94" s="200"/>
    </row>
    <row r="95" spans="3:7" ht="29.25">
      <c r="C95" s="199">
        <v>87</v>
      </c>
      <c r="D95" s="184" t="s">
        <v>389</v>
      </c>
      <c r="E95" s="185" t="s">
        <v>530</v>
      </c>
      <c r="F95" s="226"/>
      <c r="G95" s="200"/>
    </row>
    <row r="96" spans="3:7" ht="29.25">
      <c r="C96" s="199">
        <v>88</v>
      </c>
      <c r="D96" s="184" t="s">
        <v>389</v>
      </c>
      <c r="E96" s="185" t="s">
        <v>531</v>
      </c>
      <c r="F96" s="226"/>
      <c r="G96" s="200"/>
    </row>
    <row r="97" spans="3:7" ht="29.25">
      <c r="C97" s="199">
        <v>89</v>
      </c>
      <c r="D97" s="184" t="s">
        <v>389</v>
      </c>
      <c r="E97" s="185" t="s">
        <v>532</v>
      </c>
      <c r="F97" s="226"/>
      <c r="G97" s="200"/>
    </row>
    <row r="98" spans="3:7" ht="29.25">
      <c r="C98" s="199">
        <v>90</v>
      </c>
      <c r="D98" s="184" t="s">
        <v>389</v>
      </c>
      <c r="E98" s="185" t="s">
        <v>533</v>
      </c>
      <c r="F98" s="226"/>
      <c r="G98" s="200"/>
    </row>
    <row r="99" spans="3:7" ht="43.5">
      <c r="C99" s="199">
        <v>91</v>
      </c>
      <c r="D99" s="184" t="s">
        <v>389</v>
      </c>
      <c r="E99" s="185" t="s">
        <v>534</v>
      </c>
      <c r="F99" s="226"/>
      <c r="G99" s="200"/>
    </row>
    <row r="100" spans="3:7" ht="29.25">
      <c r="C100" s="199">
        <v>92</v>
      </c>
      <c r="D100" s="184" t="s">
        <v>389</v>
      </c>
      <c r="E100" s="185" t="s">
        <v>535</v>
      </c>
      <c r="F100" s="226"/>
      <c r="G100" s="200"/>
    </row>
    <row r="101" spans="3:7" ht="29.25">
      <c r="C101" s="199">
        <v>93</v>
      </c>
      <c r="D101" s="184" t="s">
        <v>389</v>
      </c>
      <c r="E101" s="185" t="s">
        <v>536</v>
      </c>
      <c r="F101" s="226"/>
      <c r="G101" s="200"/>
    </row>
    <row r="102" spans="3:7" ht="43.5">
      <c r="C102" s="199">
        <v>94</v>
      </c>
      <c r="D102" s="184" t="s">
        <v>14</v>
      </c>
      <c r="E102" s="185" t="s">
        <v>537</v>
      </c>
      <c r="F102" s="226"/>
      <c r="G102" s="200"/>
    </row>
    <row r="103" spans="3:7" ht="43.5">
      <c r="C103" s="199">
        <v>95</v>
      </c>
      <c r="D103" s="184" t="s">
        <v>318</v>
      </c>
      <c r="E103" s="185" t="s">
        <v>538</v>
      </c>
      <c r="F103" s="226"/>
      <c r="G103" s="200"/>
    </row>
    <row r="104" spans="3:7" ht="29.25">
      <c r="C104" s="199">
        <v>96</v>
      </c>
      <c r="D104" s="184" t="s">
        <v>418</v>
      </c>
      <c r="E104" s="185" t="s">
        <v>539</v>
      </c>
      <c r="F104" s="226">
        <v>2</v>
      </c>
      <c r="G104" s="200"/>
    </row>
    <row r="105" spans="3:7" ht="29.25">
      <c r="C105" s="199">
        <v>97</v>
      </c>
      <c r="D105" s="184" t="s">
        <v>34</v>
      </c>
      <c r="E105" s="185" t="s">
        <v>540</v>
      </c>
      <c r="F105" s="226">
        <v>1</v>
      </c>
      <c r="G105" s="200"/>
    </row>
    <row r="106" spans="3:7" ht="43.5">
      <c r="C106" s="199">
        <v>98</v>
      </c>
      <c r="D106" s="184" t="s">
        <v>389</v>
      </c>
      <c r="E106" s="185" t="s">
        <v>541</v>
      </c>
      <c r="F106" s="226">
        <v>2</v>
      </c>
      <c r="G106" s="200"/>
    </row>
    <row r="107" spans="3:7" ht="29.25">
      <c r="C107" s="199">
        <v>99</v>
      </c>
      <c r="D107" s="184" t="s">
        <v>389</v>
      </c>
      <c r="E107" s="185" t="s">
        <v>542</v>
      </c>
      <c r="F107" s="226">
        <v>0.9</v>
      </c>
      <c r="G107" s="200"/>
    </row>
    <row r="108" spans="3:7" ht="15">
      <c r="C108" s="199">
        <v>100</v>
      </c>
      <c r="D108" s="184" t="s">
        <v>389</v>
      </c>
      <c r="E108" s="185" t="s">
        <v>543</v>
      </c>
      <c r="F108" s="226">
        <v>0.6</v>
      </c>
      <c r="G108" s="200"/>
    </row>
    <row r="109" spans="3:7" ht="29.25">
      <c r="C109" s="199">
        <v>101</v>
      </c>
      <c r="D109" s="184" t="s">
        <v>390</v>
      </c>
      <c r="E109" s="185" t="s">
        <v>544</v>
      </c>
      <c r="F109" s="226"/>
      <c r="G109" s="200"/>
    </row>
    <row r="110" spans="3:7" ht="29.25">
      <c r="C110" s="199">
        <v>102</v>
      </c>
      <c r="D110" s="184" t="s">
        <v>389</v>
      </c>
      <c r="E110" s="185" t="s">
        <v>545</v>
      </c>
      <c r="F110" s="226">
        <v>0.6</v>
      </c>
      <c r="G110" s="200"/>
    </row>
    <row r="111" spans="3:7" ht="29.25">
      <c r="C111" s="199">
        <v>103</v>
      </c>
      <c r="D111" s="184" t="s">
        <v>390</v>
      </c>
      <c r="E111" s="185" t="s">
        <v>546</v>
      </c>
      <c r="F111" s="226">
        <v>0.15</v>
      </c>
      <c r="G111" s="200"/>
    </row>
    <row r="112" spans="3:7" ht="129">
      <c r="C112" s="199">
        <v>104</v>
      </c>
      <c r="D112" s="184" t="s">
        <v>389</v>
      </c>
      <c r="E112" s="185" t="s">
        <v>547</v>
      </c>
      <c r="F112" s="226"/>
      <c r="G112" s="200"/>
    </row>
    <row r="113" spans="3:7" ht="29.25">
      <c r="C113" s="199">
        <v>105</v>
      </c>
      <c r="D113" s="184" t="s">
        <v>389</v>
      </c>
      <c r="E113" s="185" t="s">
        <v>548</v>
      </c>
      <c r="F113" s="226"/>
      <c r="G113" s="200"/>
    </row>
    <row r="114" spans="3:7" ht="57.75">
      <c r="C114" s="199">
        <v>106</v>
      </c>
      <c r="D114" s="184" t="s">
        <v>389</v>
      </c>
      <c r="E114" s="185" t="s">
        <v>549</v>
      </c>
      <c r="F114" s="226"/>
      <c r="G114" s="200"/>
    </row>
    <row r="115" spans="3:7" ht="86.25">
      <c r="C115" s="199">
        <v>107</v>
      </c>
      <c r="D115" s="184" t="s">
        <v>389</v>
      </c>
      <c r="E115" s="185" t="s">
        <v>294</v>
      </c>
      <c r="F115" s="226"/>
      <c r="G115" s="200"/>
    </row>
    <row r="116" spans="3:7" ht="57.75">
      <c r="C116" s="199">
        <v>108</v>
      </c>
      <c r="D116" s="184" t="s">
        <v>389</v>
      </c>
      <c r="E116" s="185" t="s">
        <v>295</v>
      </c>
      <c r="F116" s="226"/>
      <c r="G116" s="200"/>
    </row>
    <row r="117" spans="3:7" ht="57.75">
      <c r="C117" s="199">
        <v>109</v>
      </c>
      <c r="D117" s="184" t="s">
        <v>389</v>
      </c>
      <c r="E117" s="185" t="s">
        <v>296</v>
      </c>
      <c r="F117" s="226"/>
      <c r="G117" s="200"/>
    </row>
    <row r="118" spans="3:7" ht="29.25">
      <c r="C118" s="201">
        <v>110</v>
      </c>
      <c r="D118" s="187" t="s">
        <v>389</v>
      </c>
      <c r="E118" s="188" t="s">
        <v>298</v>
      </c>
      <c r="F118" s="227">
        <v>5</v>
      </c>
      <c r="G118" s="202"/>
    </row>
    <row r="119" spans="3:7" ht="29.25">
      <c r="C119" s="201">
        <v>111</v>
      </c>
      <c r="D119" s="187" t="s">
        <v>389</v>
      </c>
      <c r="E119" s="188" t="s">
        <v>299</v>
      </c>
      <c r="F119" s="227">
        <v>1</v>
      </c>
      <c r="G119" s="202"/>
    </row>
    <row r="120" spans="3:7" ht="22.5" customHeight="1">
      <c r="C120" s="201">
        <v>112</v>
      </c>
      <c r="D120" s="187" t="s">
        <v>389</v>
      </c>
      <c r="E120" s="188" t="s">
        <v>300</v>
      </c>
      <c r="F120" s="227">
        <v>4</v>
      </c>
      <c r="G120" s="202"/>
    </row>
    <row r="121" spans="3:7" ht="15">
      <c r="C121" s="201">
        <v>113</v>
      </c>
      <c r="D121" s="187" t="s">
        <v>389</v>
      </c>
      <c r="E121" s="188" t="s">
        <v>301</v>
      </c>
      <c r="F121" s="227">
        <v>2</v>
      </c>
      <c r="G121" s="202"/>
    </row>
    <row r="122" spans="3:7" ht="43.5">
      <c r="C122" s="201">
        <v>114</v>
      </c>
      <c r="D122" s="187" t="s">
        <v>389</v>
      </c>
      <c r="E122" s="188" t="s">
        <v>302</v>
      </c>
      <c r="F122" s="227"/>
      <c r="G122" s="202">
        <v>2008</v>
      </c>
    </row>
    <row r="123" spans="3:7" ht="29.25">
      <c r="C123" s="201">
        <v>115</v>
      </c>
      <c r="D123" s="187" t="s">
        <v>389</v>
      </c>
      <c r="E123" s="188" t="s">
        <v>303</v>
      </c>
      <c r="F123" s="227"/>
      <c r="G123" s="202"/>
    </row>
    <row r="124" spans="3:7" ht="43.5">
      <c r="C124" s="201">
        <v>116</v>
      </c>
      <c r="D124" s="187" t="s">
        <v>389</v>
      </c>
      <c r="E124" s="188" t="s">
        <v>304</v>
      </c>
      <c r="F124" s="227"/>
      <c r="G124" s="202">
        <v>2008</v>
      </c>
    </row>
    <row r="125" spans="3:7" ht="43.5">
      <c r="C125" s="201">
        <v>117</v>
      </c>
      <c r="D125" s="187" t="s">
        <v>389</v>
      </c>
      <c r="E125" s="188" t="s">
        <v>305</v>
      </c>
      <c r="F125" s="227"/>
      <c r="G125" s="202">
        <v>2010</v>
      </c>
    </row>
    <row r="126" spans="3:7" ht="43.5">
      <c r="C126" s="201">
        <v>118</v>
      </c>
      <c r="D126" s="187" t="s">
        <v>389</v>
      </c>
      <c r="E126" s="188" t="s">
        <v>306</v>
      </c>
      <c r="F126" s="227"/>
      <c r="G126" s="202"/>
    </row>
    <row r="127" spans="3:7" ht="43.5">
      <c r="C127" s="201">
        <v>119</v>
      </c>
      <c r="D127" s="187" t="s">
        <v>389</v>
      </c>
      <c r="E127" s="188" t="s">
        <v>307</v>
      </c>
      <c r="F127" s="227"/>
      <c r="G127" s="202"/>
    </row>
    <row r="128" spans="3:7" s="174" customFormat="1" ht="29.25">
      <c r="C128" s="203">
        <v>1</v>
      </c>
      <c r="D128" s="189" t="s">
        <v>397</v>
      </c>
      <c r="E128" s="189" t="s">
        <v>309</v>
      </c>
      <c r="F128" s="228">
        <v>0.25</v>
      </c>
      <c r="G128" s="204"/>
    </row>
    <row r="129" spans="3:7" s="174" customFormat="1" ht="29.25">
      <c r="C129" s="203">
        <v>1</v>
      </c>
      <c r="D129" s="189" t="s">
        <v>397</v>
      </c>
      <c r="E129" s="189" t="s">
        <v>310</v>
      </c>
      <c r="F129" s="228">
        <f>16/N14</f>
        <v>4.571428571428571</v>
      </c>
      <c r="G129" s="204"/>
    </row>
    <row r="130" spans="3:7" s="174" customFormat="1" ht="15">
      <c r="C130" s="203">
        <v>2</v>
      </c>
      <c r="D130" s="189" t="s">
        <v>26</v>
      </c>
      <c r="E130" s="189" t="s">
        <v>311</v>
      </c>
      <c r="F130" s="228">
        <f>4/N14</f>
        <v>1.1428571428571428</v>
      </c>
      <c r="G130" s="204"/>
    </row>
    <row r="131" spans="3:7" s="174" customFormat="1" ht="15">
      <c r="C131" s="203">
        <v>2</v>
      </c>
      <c r="D131" s="189" t="s">
        <v>26</v>
      </c>
      <c r="E131" s="189" t="s">
        <v>312</v>
      </c>
      <c r="F131" s="228"/>
      <c r="G131" s="204"/>
    </row>
    <row r="132" spans="3:7" s="174" customFormat="1" ht="29.25">
      <c r="C132" s="203">
        <v>3</v>
      </c>
      <c r="D132" s="189" t="s">
        <v>6</v>
      </c>
      <c r="E132" s="189" t="s">
        <v>313</v>
      </c>
      <c r="F132" s="228">
        <f>1/N14</f>
        <v>0.2857142857142857</v>
      </c>
      <c r="G132" s="204"/>
    </row>
    <row r="133" spans="3:7" s="174" customFormat="1" ht="15">
      <c r="C133" s="203">
        <v>3</v>
      </c>
      <c r="D133" s="189" t="s">
        <v>6</v>
      </c>
      <c r="E133" s="189" t="s">
        <v>314</v>
      </c>
      <c r="F133" s="228">
        <f>5/N14</f>
        <v>1.4285714285714286</v>
      </c>
      <c r="G133" s="204"/>
    </row>
    <row r="134" spans="3:7" s="174" customFormat="1" ht="15">
      <c r="C134" s="203">
        <v>4</v>
      </c>
      <c r="D134" s="189" t="s">
        <v>315</v>
      </c>
      <c r="E134" s="189" t="s">
        <v>316</v>
      </c>
      <c r="F134" s="228">
        <v>0.104</v>
      </c>
      <c r="G134" s="204"/>
    </row>
    <row r="135" spans="3:7" s="174" customFormat="1" ht="15">
      <c r="C135" s="203">
        <v>4</v>
      </c>
      <c r="D135" s="189" t="s">
        <v>315</v>
      </c>
      <c r="E135" s="189" t="s">
        <v>317</v>
      </c>
      <c r="F135" s="228">
        <v>2.5</v>
      </c>
      <c r="G135" s="204"/>
    </row>
    <row r="136" spans="3:7" s="174" customFormat="1" ht="15">
      <c r="C136" s="203">
        <v>5</v>
      </c>
      <c r="D136" s="189" t="s">
        <v>318</v>
      </c>
      <c r="E136" s="189" t="s">
        <v>319</v>
      </c>
      <c r="F136" s="228">
        <f>4/N14</f>
        <v>1.1428571428571428</v>
      </c>
      <c r="G136" s="204"/>
    </row>
    <row r="137" spans="3:7" s="174" customFormat="1" ht="15">
      <c r="C137" s="203">
        <v>6</v>
      </c>
      <c r="D137" s="189" t="s">
        <v>407</v>
      </c>
      <c r="E137" s="189" t="s">
        <v>320</v>
      </c>
      <c r="F137" s="228">
        <v>0.078</v>
      </c>
      <c r="G137" s="204"/>
    </row>
    <row r="138" spans="3:7" s="174" customFormat="1" ht="29.25">
      <c r="C138" s="203">
        <v>7</v>
      </c>
      <c r="D138" s="189" t="s">
        <v>413</v>
      </c>
      <c r="E138" s="189" t="s">
        <v>321</v>
      </c>
      <c r="F138" s="228"/>
      <c r="G138" s="204"/>
    </row>
    <row r="139" spans="3:7" s="174" customFormat="1" ht="15">
      <c r="C139" s="203">
        <v>7</v>
      </c>
      <c r="D139" s="189" t="s">
        <v>413</v>
      </c>
      <c r="E139" s="189" t="s">
        <v>322</v>
      </c>
      <c r="F139" s="228"/>
      <c r="G139" s="204"/>
    </row>
    <row r="140" spans="3:7" s="174" customFormat="1" ht="15">
      <c r="C140" s="203">
        <v>7</v>
      </c>
      <c r="D140" s="189" t="s">
        <v>413</v>
      </c>
      <c r="E140" s="189" t="s">
        <v>323</v>
      </c>
      <c r="F140" s="228"/>
      <c r="G140" s="204"/>
    </row>
    <row r="141" spans="3:7" s="174" customFormat="1" ht="15">
      <c r="C141" s="203">
        <v>8</v>
      </c>
      <c r="D141" s="189" t="s">
        <v>425</v>
      </c>
      <c r="E141" s="189" t="s">
        <v>324</v>
      </c>
      <c r="F141" s="228">
        <f>4/N14</f>
        <v>1.1428571428571428</v>
      </c>
      <c r="G141" s="204"/>
    </row>
    <row r="142" spans="3:7" s="174" customFormat="1" ht="15">
      <c r="C142" s="203">
        <v>8</v>
      </c>
      <c r="D142" s="189" t="s">
        <v>425</v>
      </c>
      <c r="E142" s="189" t="s">
        <v>325</v>
      </c>
      <c r="F142" s="228">
        <f>4/N14</f>
        <v>1.1428571428571428</v>
      </c>
      <c r="G142" s="204"/>
    </row>
    <row r="143" spans="3:7" s="174" customFormat="1" ht="15">
      <c r="C143" s="203">
        <v>9</v>
      </c>
      <c r="D143" s="189" t="s">
        <v>15</v>
      </c>
      <c r="E143" s="189" t="s">
        <v>311</v>
      </c>
      <c r="F143" s="228">
        <f>9/N14</f>
        <v>2.5714285714285716</v>
      </c>
      <c r="G143" s="204"/>
    </row>
    <row r="144" spans="3:7" s="174" customFormat="1" ht="29.25">
      <c r="C144" s="203">
        <v>9</v>
      </c>
      <c r="D144" s="189" t="s">
        <v>15</v>
      </c>
      <c r="E144" s="189" t="s">
        <v>326</v>
      </c>
      <c r="F144" s="228">
        <f>7/N14</f>
        <v>2</v>
      </c>
      <c r="G144" s="204"/>
    </row>
    <row r="145" spans="3:7" s="174" customFormat="1" ht="29.25">
      <c r="C145" s="203">
        <v>10</v>
      </c>
      <c r="D145" s="189" t="s">
        <v>327</v>
      </c>
      <c r="E145" s="189" t="s">
        <v>328</v>
      </c>
      <c r="F145" s="228">
        <v>0.078</v>
      </c>
      <c r="G145" s="204"/>
    </row>
    <row r="146" spans="3:7" s="174" customFormat="1" ht="15">
      <c r="C146" s="203">
        <v>10</v>
      </c>
      <c r="D146" s="189" t="s">
        <v>327</v>
      </c>
      <c r="E146" s="189" t="s">
        <v>329</v>
      </c>
      <c r="F146" s="228">
        <f>1/N14</f>
        <v>0.2857142857142857</v>
      </c>
      <c r="G146" s="204"/>
    </row>
    <row r="147" spans="3:7" s="174" customFormat="1" ht="15">
      <c r="C147" s="203">
        <v>10</v>
      </c>
      <c r="D147" s="189" t="s">
        <v>327</v>
      </c>
      <c r="E147" s="189" t="s">
        <v>325</v>
      </c>
      <c r="F147" s="228">
        <f>1.02912/N14</f>
        <v>0.29403428571428575</v>
      </c>
      <c r="G147" s="204"/>
    </row>
    <row r="148" spans="3:7" s="174" customFormat="1" ht="29.25">
      <c r="C148" s="203">
        <v>11</v>
      </c>
      <c r="D148" s="189" t="s">
        <v>330</v>
      </c>
      <c r="E148" s="189" t="s">
        <v>331</v>
      </c>
      <c r="F148" s="228">
        <f>3.171741/N14</f>
        <v>0.9062117142857142</v>
      </c>
      <c r="G148" s="204"/>
    </row>
    <row r="149" spans="3:7" s="174" customFormat="1" ht="15">
      <c r="C149" s="203">
        <v>11</v>
      </c>
      <c r="D149" s="189" t="s">
        <v>330</v>
      </c>
      <c r="E149" s="189" t="s">
        <v>332</v>
      </c>
      <c r="F149" s="228">
        <f>4/N14</f>
        <v>1.1428571428571428</v>
      </c>
      <c r="G149" s="204"/>
    </row>
    <row r="150" spans="3:7" s="174" customFormat="1" ht="15">
      <c r="C150" s="203">
        <v>12</v>
      </c>
      <c r="D150" s="189" t="s">
        <v>333</v>
      </c>
      <c r="E150" s="189" t="s">
        <v>334</v>
      </c>
      <c r="F150" s="228">
        <v>0.39</v>
      </c>
      <c r="G150" s="204"/>
    </row>
    <row r="151" spans="3:7" s="174" customFormat="1" ht="29.25">
      <c r="C151" s="203">
        <v>13</v>
      </c>
      <c r="D151" s="189" t="s">
        <v>418</v>
      </c>
      <c r="E151" s="189" t="s">
        <v>335</v>
      </c>
      <c r="F151" s="228">
        <v>0.26</v>
      </c>
      <c r="G151" s="204"/>
    </row>
    <row r="152" spans="3:7" s="174" customFormat="1" ht="15">
      <c r="C152" s="203">
        <v>13</v>
      </c>
      <c r="D152" s="189" t="s">
        <v>418</v>
      </c>
      <c r="E152" s="189" t="s">
        <v>336</v>
      </c>
      <c r="F152" s="228">
        <f>5/N14</f>
        <v>1.4285714285714286</v>
      </c>
      <c r="G152" s="204"/>
    </row>
    <row r="153" spans="3:7" s="174" customFormat="1" ht="15">
      <c r="C153" s="203">
        <v>13</v>
      </c>
      <c r="D153" s="189" t="s">
        <v>418</v>
      </c>
      <c r="E153" s="189" t="s">
        <v>337</v>
      </c>
      <c r="F153" s="228"/>
      <c r="G153" s="204"/>
    </row>
    <row r="154" spans="3:7" s="174" customFormat="1" ht="15">
      <c r="C154" s="203">
        <v>14</v>
      </c>
      <c r="D154" s="189" t="s">
        <v>338</v>
      </c>
      <c r="E154" s="189" t="s">
        <v>339</v>
      </c>
      <c r="F154" s="228">
        <v>0.13</v>
      </c>
      <c r="G154" s="204"/>
    </row>
    <row r="155" spans="3:7" s="174" customFormat="1" ht="15">
      <c r="C155" s="203">
        <v>14</v>
      </c>
      <c r="D155" s="189" t="s">
        <v>338</v>
      </c>
      <c r="E155" s="189" t="s">
        <v>340</v>
      </c>
      <c r="F155" s="228">
        <f>4/N14</f>
        <v>1.1428571428571428</v>
      </c>
      <c r="G155" s="204"/>
    </row>
    <row r="156" spans="3:7" s="174" customFormat="1" ht="15">
      <c r="C156" s="203">
        <v>15</v>
      </c>
      <c r="D156" s="189" t="s">
        <v>21</v>
      </c>
      <c r="E156" s="189" t="s">
        <v>341</v>
      </c>
      <c r="F156" s="228">
        <f>1/N14</f>
        <v>0.2857142857142857</v>
      </c>
      <c r="G156" s="204"/>
    </row>
    <row r="157" spans="3:7" s="174" customFormat="1" ht="29.25">
      <c r="C157" s="203">
        <v>16</v>
      </c>
      <c r="D157" s="189" t="s">
        <v>342</v>
      </c>
      <c r="E157" s="189" t="s">
        <v>343</v>
      </c>
      <c r="F157" s="228">
        <f>5.4/N14</f>
        <v>1.542857142857143</v>
      </c>
      <c r="G157" s="204"/>
    </row>
    <row r="158" spans="3:7" s="174" customFormat="1" ht="15">
      <c r="C158" s="203">
        <v>16</v>
      </c>
      <c r="D158" s="189" t="s">
        <v>342</v>
      </c>
      <c r="E158" s="189" t="s">
        <v>344</v>
      </c>
      <c r="F158" s="228">
        <v>0.208</v>
      </c>
      <c r="G158" s="204"/>
    </row>
    <row r="159" spans="3:7" s="174" customFormat="1" ht="15">
      <c r="C159" s="203">
        <v>16</v>
      </c>
      <c r="D159" s="189" t="s">
        <v>342</v>
      </c>
      <c r="E159" s="189" t="s">
        <v>345</v>
      </c>
      <c r="F159" s="228"/>
      <c r="G159" s="204"/>
    </row>
    <row r="160" spans="3:7" s="174" customFormat="1" ht="15">
      <c r="C160" s="203">
        <v>16</v>
      </c>
      <c r="D160" s="189" t="s">
        <v>342</v>
      </c>
      <c r="E160" s="189" t="s">
        <v>325</v>
      </c>
      <c r="F160" s="228">
        <v>1.36</v>
      </c>
      <c r="G160" s="204"/>
    </row>
    <row r="161" spans="3:7" s="174" customFormat="1" ht="15">
      <c r="C161" s="203">
        <v>16</v>
      </c>
      <c r="D161" s="189" t="s">
        <v>342</v>
      </c>
      <c r="E161" s="189" t="s">
        <v>346</v>
      </c>
      <c r="F161" s="228">
        <v>1.36</v>
      </c>
      <c r="G161" s="204"/>
    </row>
    <row r="162" spans="3:7" s="174" customFormat="1" ht="15">
      <c r="C162" s="203">
        <v>17</v>
      </c>
      <c r="D162" s="189" t="s">
        <v>422</v>
      </c>
      <c r="E162" s="189" t="s">
        <v>347</v>
      </c>
      <c r="F162" s="228">
        <v>0.104</v>
      </c>
      <c r="G162" s="204"/>
    </row>
    <row r="163" spans="3:7" s="174" customFormat="1" ht="15">
      <c r="C163" s="203">
        <v>17</v>
      </c>
      <c r="D163" s="189" t="s">
        <v>422</v>
      </c>
      <c r="E163" s="189" t="s">
        <v>348</v>
      </c>
      <c r="F163" s="228"/>
      <c r="G163" s="204"/>
    </row>
    <row r="164" spans="3:7" s="174" customFormat="1" ht="15">
      <c r="C164" s="203">
        <v>18</v>
      </c>
      <c r="D164" s="189" t="s">
        <v>29</v>
      </c>
      <c r="E164" s="189" t="s">
        <v>349</v>
      </c>
      <c r="F164" s="228">
        <v>1</v>
      </c>
      <c r="G164" s="204"/>
    </row>
    <row r="165" spans="3:7" s="174" customFormat="1" ht="15">
      <c r="C165" s="203">
        <v>19</v>
      </c>
      <c r="D165" s="189" t="s">
        <v>350</v>
      </c>
      <c r="E165" s="189" t="s">
        <v>351</v>
      </c>
      <c r="F165" s="228">
        <v>1.45</v>
      </c>
      <c r="G165" s="204"/>
    </row>
    <row r="166" spans="3:7" s="174" customFormat="1" ht="15">
      <c r="C166" s="203">
        <v>19</v>
      </c>
      <c r="D166" s="189" t="s">
        <v>350</v>
      </c>
      <c r="E166" s="189" t="s">
        <v>352</v>
      </c>
      <c r="F166" s="228">
        <v>1.092</v>
      </c>
      <c r="G166" s="204"/>
    </row>
    <row r="167" spans="3:7" s="174" customFormat="1" ht="29.25">
      <c r="C167" s="203">
        <v>20</v>
      </c>
      <c r="D167" s="189" t="s">
        <v>33</v>
      </c>
      <c r="E167" s="189" t="s">
        <v>353</v>
      </c>
      <c r="F167" s="228">
        <v>0.104</v>
      </c>
      <c r="G167" s="204"/>
    </row>
    <row r="168" spans="3:7" s="174" customFormat="1" ht="15">
      <c r="C168" s="203">
        <v>20</v>
      </c>
      <c r="D168" s="189" t="s">
        <v>33</v>
      </c>
      <c r="E168" s="189" t="s">
        <v>354</v>
      </c>
      <c r="F168" s="228">
        <v>2.13</v>
      </c>
      <c r="G168" s="204"/>
    </row>
    <row r="169" spans="3:7" s="174" customFormat="1" ht="15">
      <c r="C169" s="203">
        <v>21</v>
      </c>
      <c r="D169" s="189" t="s">
        <v>406</v>
      </c>
      <c r="E169" s="189" t="s">
        <v>355</v>
      </c>
      <c r="F169" s="228"/>
      <c r="G169" s="204"/>
    </row>
    <row r="170" spans="3:7" s="174" customFormat="1" ht="15">
      <c r="C170" s="203">
        <v>21</v>
      </c>
      <c r="D170" s="189" t="s">
        <v>406</v>
      </c>
      <c r="E170" s="189" t="s">
        <v>356</v>
      </c>
      <c r="F170" s="228">
        <f>5/N14</f>
        <v>1.4285714285714286</v>
      </c>
      <c r="G170" s="204"/>
    </row>
    <row r="171" spans="3:7" s="174" customFormat="1" ht="15">
      <c r="C171" s="203">
        <v>22</v>
      </c>
      <c r="D171" s="189" t="s">
        <v>14</v>
      </c>
      <c r="E171" s="189" t="s">
        <v>357</v>
      </c>
      <c r="F171" s="228">
        <f>2/N14</f>
        <v>0.5714285714285714</v>
      </c>
      <c r="G171" s="204"/>
    </row>
    <row r="172" spans="3:7" s="174" customFormat="1" ht="15">
      <c r="C172" s="203">
        <v>22</v>
      </c>
      <c r="D172" s="189" t="s">
        <v>14</v>
      </c>
      <c r="E172" s="189" t="s">
        <v>358</v>
      </c>
      <c r="F172" s="228">
        <f>8/N14</f>
        <v>2.2857142857142856</v>
      </c>
      <c r="G172" s="204"/>
    </row>
    <row r="173" spans="3:7" s="174" customFormat="1" ht="15">
      <c r="C173" s="203">
        <v>23</v>
      </c>
      <c r="D173" s="189" t="s">
        <v>7</v>
      </c>
      <c r="E173" s="189" t="s">
        <v>359</v>
      </c>
      <c r="F173" s="228">
        <v>1</v>
      </c>
      <c r="G173" s="204"/>
    </row>
    <row r="174" spans="3:7" s="174" customFormat="1" ht="29.25">
      <c r="C174" s="203">
        <v>23</v>
      </c>
      <c r="D174" s="189" t="s">
        <v>7</v>
      </c>
      <c r="E174" s="189" t="s">
        <v>360</v>
      </c>
      <c r="F174" s="228">
        <v>1</v>
      </c>
      <c r="G174" s="204"/>
    </row>
    <row r="175" spans="3:7" s="174" customFormat="1" ht="15">
      <c r="C175" s="203">
        <v>24</v>
      </c>
      <c r="D175" s="189" t="s">
        <v>17</v>
      </c>
      <c r="E175" s="189" t="s">
        <v>361</v>
      </c>
      <c r="F175" s="228">
        <f>6.3/N14</f>
        <v>1.8</v>
      </c>
      <c r="G175" s="204"/>
    </row>
    <row r="176" spans="3:7" s="174" customFormat="1" ht="15">
      <c r="C176" s="203">
        <v>24</v>
      </c>
      <c r="D176" s="189" t="s">
        <v>17</v>
      </c>
      <c r="E176" s="189" t="s">
        <v>362</v>
      </c>
      <c r="F176" s="228">
        <f>6.5/N14</f>
        <v>1.8571428571428572</v>
      </c>
      <c r="G176" s="204"/>
    </row>
    <row r="177" spans="3:7" s="174" customFormat="1" ht="15">
      <c r="C177" s="203">
        <v>25</v>
      </c>
      <c r="D177" s="189" t="s">
        <v>22</v>
      </c>
      <c r="E177" s="189" t="s">
        <v>591</v>
      </c>
      <c r="F177" s="228"/>
      <c r="G177" s="204"/>
    </row>
    <row r="178" spans="3:7" s="174" customFormat="1" ht="15">
      <c r="C178" s="203">
        <v>25</v>
      </c>
      <c r="D178" s="189" t="s">
        <v>22</v>
      </c>
      <c r="E178" s="189" t="s">
        <v>592</v>
      </c>
      <c r="F178" s="228"/>
      <c r="G178" s="204"/>
    </row>
    <row r="179" spans="3:7" s="174" customFormat="1" ht="15">
      <c r="C179" s="203">
        <v>26</v>
      </c>
      <c r="D179" s="189" t="s">
        <v>593</v>
      </c>
      <c r="E179" s="189" t="s">
        <v>594</v>
      </c>
      <c r="F179" s="228">
        <v>0.182</v>
      </c>
      <c r="G179" s="204"/>
    </row>
    <row r="180" spans="3:7" s="174" customFormat="1" ht="15">
      <c r="C180" s="203">
        <v>27</v>
      </c>
      <c r="D180" s="189" t="s">
        <v>35</v>
      </c>
      <c r="E180" s="189" t="s">
        <v>595</v>
      </c>
      <c r="F180" s="228">
        <v>0.7</v>
      </c>
      <c r="G180" s="204"/>
    </row>
    <row r="181" spans="3:7" s="174" customFormat="1" ht="15">
      <c r="C181" s="203">
        <v>27</v>
      </c>
      <c r="D181" s="189" t="s">
        <v>35</v>
      </c>
      <c r="E181" s="189" t="s">
        <v>596</v>
      </c>
      <c r="F181" s="228">
        <f>5.5/N14</f>
        <v>1.5714285714285714</v>
      </c>
      <c r="G181" s="204"/>
    </row>
    <row r="182" spans="3:7" s="174" customFormat="1" ht="15">
      <c r="C182" s="203">
        <v>28</v>
      </c>
      <c r="D182" s="189" t="s">
        <v>597</v>
      </c>
      <c r="E182" s="189" t="s">
        <v>598</v>
      </c>
      <c r="F182" s="228">
        <v>0.078</v>
      </c>
      <c r="G182" s="204"/>
    </row>
    <row r="183" spans="3:7" s="174" customFormat="1" ht="15">
      <c r="C183" s="203">
        <v>28</v>
      </c>
      <c r="D183" s="189" t="s">
        <v>597</v>
      </c>
      <c r="E183" s="189" t="s">
        <v>599</v>
      </c>
      <c r="F183" s="228">
        <f>1.5/N14</f>
        <v>0.42857142857142855</v>
      </c>
      <c r="G183" s="204"/>
    </row>
    <row r="184" spans="3:7" s="174" customFormat="1" ht="15">
      <c r="C184" s="203">
        <v>29</v>
      </c>
      <c r="D184" s="189" t="s">
        <v>408</v>
      </c>
      <c r="E184" s="189" t="s">
        <v>600</v>
      </c>
      <c r="F184" s="228">
        <v>0.104</v>
      </c>
      <c r="G184" s="204"/>
    </row>
    <row r="185" spans="3:7" s="174" customFormat="1" ht="15">
      <c r="C185" s="203">
        <v>29</v>
      </c>
      <c r="D185" s="189" t="s">
        <v>408</v>
      </c>
      <c r="E185" s="189" t="s">
        <v>601</v>
      </c>
      <c r="F185" s="228">
        <f>45/N14</f>
        <v>12.857142857142858</v>
      </c>
      <c r="G185" s="204"/>
    </row>
    <row r="186" spans="3:7" s="174" customFormat="1" ht="15">
      <c r="C186" s="203">
        <v>30</v>
      </c>
      <c r="D186" s="189" t="s">
        <v>602</v>
      </c>
      <c r="E186" s="189" t="s">
        <v>603</v>
      </c>
      <c r="F186" s="228">
        <f>7/N14</f>
        <v>2</v>
      </c>
      <c r="G186" s="204"/>
    </row>
    <row r="187" spans="3:7" s="174" customFormat="1" ht="29.25">
      <c r="C187" s="203">
        <v>30</v>
      </c>
      <c r="D187" s="189" t="s">
        <v>602</v>
      </c>
      <c r="E187" s="189" t="s">
        <v>604</v>
      </c>
      <c r="F187" s="228">
        <f>8/N14</f>
        <v>2.2857142857142856</v>
      </c>
      <c r="G187" s="204"/>
    </row>
    <row r="188" spans="3:7" s="174" customFormat="1" ht="15">
      <c r="C188" s="203">
        <v>31</v>
      </c>
      <c r="D188" s="189" t="s">
        <v>605</v>
      </c>
      <c r="E188" s="189" t="s">
        <v>606</v>
      </c>
      <c r="F188" s="228">
        <f>3.81/N14</f>
        <v>1.0885714285714285</v>
      </c>
      <c r="G188" s="204"/>
    </row>
    <row r="189" spans="3:7" s="174" customFormat="1" ht="15">
      <c r="C189" s="203">
        <v>32</v>
      </c>
      <c r="D189" s="189" t="s">
        <v>607</v>
      </c>
      <c r="E189" s="189" t="s">
        <v>608</v>
      </c>
      <c r="F189" s="228"/>
      <c r="G189" s="204"/>
    </row>
    <row r="190" spans="3:7" s="174" customFormat="1" ht="29.25">
      <c r="C190" s="203">
        <v>32</v>
      </c>
      <c r="D190" s="189" t="s">
        <v>607</v>
      </c>
      <c r="E190" s="189" t="s">
        <v>609</v>
      </c>
      <c r="F190" s="228">
        <v>0.156</v>
      </c>
      <c r="G190" s="204"/>
    </row>
    <row r="191" spans="3:7" s="174" customFormat="1" ht="15">
      <c r="C191" s="203">
        <v>32</v>
      </c>
      <c r="D191" s="189" t="s">
        <v>607</v>
      </c>
      <c r="E191" s="189" t="s">
        <v>610</v>
      </c>
      <c r="F191" s="228"/>
      <c r="G191" s="204"/>
    </row>
    <row r="192" spans="3:7" s="174" customFormat="1" ht="15">
      <c r="C192" s="203">
        <v>33</v>
      </c>
      <c r="D192" s="189" t="s">
        <v>611</v>
      </c>
      <c r="E192" s="189" t="s">
        <v>612</v>
      </c>
      <c r="F192" s="228"/>
      <c r="G192" s="204"/>
    </row>
    <row r="193" spans="3:7" s="174" customFormat="1" ht="15">
      <c r="C193" s="203">
        <v>33</v>
      </c>
      <c r="D193" s="189" t="s">
        <v>611</v>
      </c>
      <c r="E193" s="189" t="s">
        <v>613</v>
      </c>
      <c r="F193" s="228"/>
      <c r="G193" s="204"/>
    </row>
    <row r="194" spans="3:7" s="174" customFormat="1" ht="29.25">
      <c r="C194" s="203">
        <v>34</v>
      </c>
      <c r="D194" s="189" t="s">
        <v>34</v>
      </c>
      <c r="E194" s="189" t="s">
        <v>614</v>
      </c>
      <c r="F194" s="228">
        <v>0.367</v>
      </c>
      <c r="G194" s="204"/>
    </row>
    <row r="195" spans="3:7" s="174" customFormat="1" ht="15">
      <c r="C195" s="203">
        <v>35</v>
      </c>
      <c r="D195" s="189" t="s">
        <v>615</v>
      </c>
      <c r="E195" s="189" t="s">
        <v>361</v>
      </c>
      <c r="F195" s="228">
        <f>3.5/N14</f>
        <v>1</v>
      </c>
      <c r="G195" s="204"/>
    </row>
    <row r="196" spans="3:7" s="174" customFormat="1" ht="15">
      <c r="C196" s="203">
        <v>35</v>
      </c>
      <c r="D196" s="189" t="s">
        <v>615</v>
      </c>
      <c r="E196" s="189" t="s">
        <v>616</v>
      </c>
      <c r="F196" s="228">
        <f>3.1/N14</f>
        <v>0.8857142857142858</v>
      </c>
      <c r="G196" s="204"/>
    </row>
    <row r="197" spans="3:7" s="174" customFormat="1" ht="15">
      <c r="C197" s="203">
        <v>35</v>
      </c>
      <c r="D197" s="189" t="s">
        <v>615</v>
      </c>
      <c r="E197" s="189" t="s">
        <v>617</v>
      </c>
      <c r="F197" s="228"/>
      <c r="G197" s="204"/>
    </row>
    <row r="198" spans="3:7" s="174" customFormat="1" ht="15">
      <c r="C198" s="203">
        <v>36</v>
      </c>
      <c r="D198" s="189" t="s">
        <v>403</v>
      </c>
      <c r="E198" s="189" t="s">
        <v>618</v>
      </c>
      <c r="F198" s="228">
        <f>5/N14</f>
        <v>1.4285714285714286</v>
      </c>
      <c r="G198" s="204"/>
    </row>
    <row r="199" spans="3:7" s="174" customFormat="1" ht="15">
      <c r="C199" s="203">
        <v>36</v>
      </c>
      <c r="D199" s="189" t="s">
        <v>403</v>
      </c>
      <c r="E199" s="189" t="s">
        <v>619</v>
      </c>
      <c r="F199" s="228">
        <f>10/N14</f>
        <v>2.857142857142857</v>
      </c>
      <c r="G199" s="204"/>
    </row>
    <row r="200" spans="3:7" s="174" customFormat="1" ht="15">
      <c r="C200" s="203">
        <v>37</v>
      </c>
      <c r="D200" s="189" t="s">
        <v>620</v>
      </c>
      <c r="E200" s="189" t="s">
        <v>320</v>
      </c>
      <c r="F200" s="228">
        <v>0.078</v>
      </c>
      <c r="G200" s="204"/>
    </row>
    <row r="201" spans="3:7" s="174" customFormat="1" ht="15">
      <c r="C201" s="203">
        <v>37</v>
      </c>
      <c r="D201" s="189" t="s">
        <v>620</v>
      </c>
      <c r="E201" s="189" t="s">
        <v>621</v>
      </c>
      <c r="F201" s="228">
        <f>14.608/N14</f>
        <v>4.1737142857142855</v>
      </c>
      <c r="G201" s="204"/>
    </row>
    <row r="202" spans="3:7" s="174" customFormat="1" ht="15">
      <c r="C202" s="203">
        <v>38</v>
      </c>
      <c r="D202" s="189" t="s">
        <v>27</v>
      </c>
      <c r="E202" s="189" t="s">
        <v>622</v>
      </c>
      <c r="F202" s="228">
        <f>6.83/N14</f>
        <v>1.9514285714285715</v>
      </c>
      <c r="G202" s="204"/>
    </row>
    <row r="203" spans="3:7" s="174" customFormat="1" ht="43.5">
      <c r="C203" s="203">
        <v>39</v>
      </c>
      <c r="D203" s="189" t="s">
        <v>623</v>
      </c>
      <c r="E203" s="189" t="s">
        <v>624</v>
      </c>
      <c r="F203" s="228"/>
      <c r="G203" s="204"/>
    </row>
    <row r="204" spans="3:7" s="174" customFormat="1" ht="15">
      <c r="C204" s="203">
        <v>40</v>
      </c>
      <c r="D204" s="189" t="s">
        <v>409</v>
      </c>
      <c r="E204" s="189" t="s">
        <v>625</v>
      </c>
      <c r="F204" s="228">
        <f>11.276/N14</f>
        <v>3.2217142857142855</v>
      </c>
      <c r="G204" s="204"/>
    </row>
    <row r="205" spans="3:7" s="174" customFormat="1" ht="15">
      <c r="C205" s="203">
        <v>40</v>
      </c>
      <c r="D205" s="189" t="s">
        <v>409</v>
      </c>
      <c r="E205" s="189" t="s">
        <v>661</v>
      </c>
      <c r="F205" s="228">
        <v>0.078</v>
      </c>
      <c r="G205" s="204"/>
    </row>
    <row r="206" spans="3:7" s="174" customFormat="1" ht="15">
      <c r="C206" s="203">
        <v>40</v>
      </c>
      <c r="D206" s="189" t="s">
        <v>409</v>
      </c>
      <c r="E206" s="189" t="s">
        <v>626</v>
      </c>
      <c r="F206" s="228"/>
      <c r="G206" s="204"/>
    </row>
    <row r="207" spans="3:7" s="174" customFormat="1" ht="15">
      <c r="C207" s="203">
        <v>41</v>
      </c>
      <c r="D207" s="189" t="s">
        <v>627</v>
      </c>
      <c r="E207" s="189" t="s">
        <v>628</v>
      </c>
      <c r="F207" s="228">
        <f>2/N14</f>
        <v>0.5714285714285714</v>
      </c>
      <c r="G207" s="204"/>
    </row>
    <row r="208" spans="3:7" s="174" customFormat="1" ht="15">
      <c r="C208" s="203">
        <v>41</v>
      </c>
      <c r="D208" s="189" t="s">
        <v>627</v>
      </c>
      <c r="E208" s="189" t="s">
        <v>613</v>
      </c>
      <c r="F208" s="228">
        <f>2/N14</f>
        <v>0.5714285714285714</v>
      </c>
      <c r="G208" s="204"/>
    </row>
    <row r="209" spans="3:7" s="174" customFormat="1" ht="29.25">
      <c r="C209" s="203">
        <v>42</v>
      </c>
      <c r="D209" s="189" t="s">
        <v>13</v>
      </c>
      <c r="E209" s="189" t="s">
        <v>629</v>
      </c>
      <c r="F209" s="228">
        <v>0.13</v>
      </c>
      <c r="G209" s="204"/>
    </row>
    <row r="210" spans="3:7" s="174" customFormat="1" ht="29.25">
      <c r="C210" s="203">
        <v>43</v>
      </c>
      <c r="D210" s="189" t="s">
        <v>630</v>
      </c>
      <c r="E210" s="189" t="s">
        <v>631</v>
      </c>
      <c r="F210" s="228">
        <v>0.156</v>
      </c>
      <c r="G210" s="204"/>
    </row>
    <row r="211" spans="3:7" s="174" customFormat="1" ht="15">
      <c r="C211" s="203">
        <v>44</v>
      </c>
      <c r="D211" s="189" t="s">
        <v>632</v>
      </c>
      <c r="E211" s="189" t="s">
        <v>628</v>
      </c>
      <c r="F211" s="228"/>
      <c r="G211" s="204"/>
    </row>
    <row r="212" spans="3:7" s="174" customFormat="1" ht="15">
      <c r="C212" s="203">
        <v>45</v>
      </c>
      <c r="D212" s="189" t="s">
        <v>633</v>
      </c>
      <c r="E212" s="189" t="s">
        <v>634</v>
      </c>
      <c r="F212" s="228">
        <v>1.5</v>
      </c>
      <c r="G212" s="204"/>
    </row>
    <row r="213" spans="3:7" s="174" customFormat="1" ht="15">
      <c r="C213" s="203">
        <v>45</v>
      </c>
      <c r="D213" s="189" t="s">
        <v>633</v>
      </c>
      <c r="E213" s="189" t="s">
        <v>635</v>
      </c>
      <c r="F213" s="228">
        <v>2.4</v>
      </c>
      <c r="G213" s="204"/>
    </row>
    <row r="214" spans="3:7" s="174" customFormat="1" ht="15">
      <c r="C214" s="203">
        <v>46</v>
      </c>
      <c r="D214" s="189" t="s">
        <v>410</v>
      </c>
      <c r="E214" s="189" t="s">
        <v>636</v>
      </c>
      <c r="F214" s="228">
        <v>0.323</v>
      </c>
      <c r="G214" s="204"/>
    </row>
    <row r="215" spans="3:7" s="174" customFormat="1" ht="15">
      <c r="C215" s="203">
        <v>46</v>
      </c>
      <c r="D215" s="189" t="s">
        <v>410</v>
      </c>
      <c r="E215" s="189" t="s">
        <v>637</v>
      </c>
      <c r="F215" s="228">
        <v>5.58</v>
      </c>
      <c r="G215" s="204"/>
    </row>
    <row r="216" spans="3:7" s="174" customFormat="1" ht="15">
      <c r="C216" s="203">
        <v>47</v>
      </c>
      <c r="D216" s="189" t="s">
        <v>30</v>
      </c>
      <c r="E216" s="189" t="s">
        <v>638</v>
      </c>
      <c r="F216" s="228"/>
      <c r="G216" s="204"/>
    </row>
    <row r="217" spans="3:7" s="174" customFormat="1" ht="15">
      <c r="C217" s="203">
        <v>47</v>
      </c>
      <c r="D217" s="189" t="s">
        <v>30</v>
      </c>
      <c r="E217" s="189" t="s">
        <v>639</v>
      </c>
      <c r="F217" s="228"/>
      <c r="G217" s="204"/>
    </row>
    <row r="218" spans="3:7" s="174" customFormat="1" ht="15">
      <c r="C218" s="203">
        <v>48</v>
      </c>
      <c r="D218" s="189" t="s">
        <v>412</v>
      </c>
      <c r="E218" s="189" t="s">
        <v>640</v>
      </c>
      <c r="F218" s="228">
        <v>0.35</v>
      </c>
      <c r="G218" s="204"/>
    </row>
    <row r="219" spans="3:7" s="174" customFormat="1" ht="29.25">
      <c r="C219" s="203">
        <v>48</v>
      </c>
      <c r="D219" s="189" t="s">
        <v>412</v>
      </c>
      <c r="E219" s="189" t="s">
        <v>641</v>
      </c>
      <c r="F219" s="228"/>
      <c r="G219" s="204"/>
    </row>
    <row r="220" spans="3:7" s="174" customFormat="1" ht="15">
      <c r="C220" s="203">
        <v>49</v>
      </c>
      <c r="D220" s="189" t="s">
        <v>642</v>
      </c>
      <c r="E220" s="189" t="s">
        <v>643</v>
      </c>
      <c r="F220" s="228"/>
      <c r="G220" s="204"/>
    </row>
    <row r="221" spans="3:7" s="174" customFormat="1" ht="15">
      <c r="C221" s="203">
        <v>49</v>
      </c>
      <c r="D221" s="189" t="s">
        <v>642</v>
      </c>
      <c r="E221" s="189" t="s">
        <v>644</v>
      </c>
      <c r="F221" s="228"/>
      <c r="G221" s="204"/>
    </row>
    <row r="222" spans="3:7" s="174" customFormat="1" ht="29.25">
      <c r="C222" s="203">
        <v>50</v>
      </c>
      <c r="D222" s="189" t="s">
        <v>645</v>
      </c>
      <c r="E222" s="189" t="s">
        <v>609</v>
      </c>
      <c r="F222" s="228">
        <v>0.156</v>
      </c>
      <c r="G222" s="204"/>
    </row>
    <row r="223" spans="3:7" s="174" customFormat="1" ht="15">
      <c r="C223" s="203">
        <v>50</v>
      </c>
      <c r="D223" s="189" t="s">
        <v>645</v>
      </c>
      <c r="E223" s="189" t="s">
        <v>646</v>
      </c>
      <c r="F223" s="228"/>
      <c r="G223" s="204"/>
    </row>
    <row r="224" spans="3:7" s="174" customFormat="1" ht="29.25">
      <c r="C224" s="203">
        <v>51</v>
      </c>
      <c r="D224" s="189" t="s">
        <v>23</v>
      </c>
      <c r="E224" s="189" t="s">
        <v>647</v>
      </c>
      <c r="F224" s="228">
        <f>2.7/N14</f>
        <v>0.7714285714285715</v>
      </c>
      <c r="G224" s="204"/>
    </row>
    <row r="225" spans="3:7" s="174" customFormat="1" ht="29.25">
      <c r="C225" s="203">
        <v>51</v>
      </c>
      <c r="D225" s="189" t="s">
        <v>23</v>
      </c>
      <c r="E225" s="189" t="s">
        <v>648</v>
      </c>
      <c r="F225" s="228">
        <f>2.7/N14</f>
        <v>0.7714285714285715</v>
      </c>
      <c r="G225" s="204"/>
    </row>
    <row r="226" spans="3:7" s="174" customFormat="1" ht="29.25">
      <c r="C226" s="203">
        <v>51</v>
      </c>
      <c r="D226" s="189" t="s">
        <v>23</v>
      </c>
      <c r="E226" s="189" t="s">
        <v>649</v>
      </c>
      <c r="F226" s="228">
        <f>4/N14</f>
        <v>1.1428571428571428</v>
      </c>
      <c r="G226" s="204"/>
    </row>
    <row r="227" spans="3:7" s="174" customFormat="1" ht="29.25">
      <c r="C227" s="203">
        <v>52</v>
      </c>
      <c r="D227" s="189" t="s">
        <v>405</v>
      </c>
      <c r="E227" s="189" t="s">
        <v>650</v>
      </c>
      <c r="F227" s="228">
        <f>1/N14</f>
        <v>0.2857142857142857</v>
      </c>
      <c r="G227" s="204"/>
    </row>
    <row r="228" spans="3:7" s="174" customFormat="1" ht="29.25">
      <c r="C228" s="203">
        <v>52</v>
      </c>
      <c r="D228" s="189" t="s">
        <v>405</v>
      </c>
      <c r="E228" s="189" t="s">
        <v>651</v>
      </c>
      <c r="F228" s="228">
        <f>4/N14</f>
        <v>1.1428571428571428</v>
      </c>
      <c r="G228" s="204"/>
    </row>
    <row r="229" spans="3:7" s="174" customFormat="1" ht="15">
      <c r="C229" s="203">
        <v>53</v>
      </c>
      <c r="D229" s="189" t="s">
        <v>24</v>
      </c>
      <c r="E229" s="189" t="s">
        <v>652</v>
      </c>
      <c r="F229" s="228">
        <f>3.5/N14</f>
        <v>1</v>
      </c>
      <c r="G229" s="204"/>
    </row>
    <row r="230" spans="3:7" s="174" customFormat="1" ht="15">
      <c r="C230" s="203">
        <v>54</v>
      </c>
      <c r="D230" s="189" t="s">
        <v>653</v>
      </c>
      <c r="E230" s="189" t="s">
        <v>361</v>
      </c>
      <c r="F230" s="228">
        <f>4/N14</f>
        <v>1.1428571428571428</v>
      </c>
      <c r="G230" s="204"/>
    </row>
    <row r="231" spans="3:7" s="174" customFormat="1" ht="15">
      <c r="C231" s="203">
        <v>54</v>
      </c>
      <c r="D231" s="189" t="s">
        <v>653</v>
      </c>
      <c r="E231" s="189" t="s">
        <v>613</v>
      </c>
      <c r="F231" s="228">
        <f>1.2/N14</f>
        <v>0.34285714285714286</v>
      </c>
      <c r="G231" s="204"/>
    </row>
    <row r="232" spans="3:7" s="174" customFormat="1" ht="15">
      <c r="C232" s="203">
        <v>55</v>
      </c>
      <c r="D232" s="189" t="s">
        <v>654</v>
      </c>
      <c r="E232" s="189" t="s">
        <v>655</v>
      </c>
      <c r="F232" s="228">
        <v>2.408</v>
      </c>
      <c r="G232" s="204"/>
    </row>
    <row r="233" spans="3:7" s="174" customFormat="1" ht="29.25">
      <c r="C233" s="203">
        <v>55</v>
      </c>
      <c r="D233" s="189" t="s">
        <v>654</v>
      </c>
      <c r="E233" s="189" t="s">
        <v>656</v>
      </c>
      <c r="F233" s="228">
        <f>1/N14</f>
        <v>0.2857142857142857</v>
      </c>
      <c r="G233" s="204"/>
    </row>
    <row r="234" spans="3:7" s="174" customFormat="1" ht="29.25">
      <c r="C234" s="203">
        <v>56</v>
      </c>
      <c r="D234" s="189" t="s">
        <v>657</v>
      </c>
      <c r="E234" s="189" t="s">
        <v>658</v>
      </c>
      <c r="F234" s="228">
        <f>6/N14</f>
        <v>1.7142857142857142</v>
      </c>
      <c r="G234" s="204"/>
    </row>
    <row r="235" spans="3:7" s="174" customFormat="1" ht="29.25">
      <c r="C235" s="203">
        <v>57</v>
      </c>
      <c r="D235" s="189" t="s">
        <v>659</v>
      </c>
      <c r="E235" s="189" t="s">
        <v>353</v>
      </c>
      <c r="F235" s="228">
        <v>0.104</v>
      </c>
      <c r="G235" s="204"/>
    </row>
    <row r="236" spans="3:7" s="174" customFormat="1" ht="29.25">
      <c r="C236" s="203">
        <v>57</v>
      </c>
      <c r="D236" s="189" t="s">
        <v>659</v>
      </c>
      <c r="E236" s="189" t="s">
        <v>660</v>
      </c>
      <c r="F236" s="228"/>
      <c r="G236" s="204"/>
    </row>
    <row r="237" spans="3:7" s="174" customFormat="1" ht="15">
      <c r="C237" s="203">
        <v>1</v>
      </c>
      <c r="D237" s="189" t="s">
        <v>397</v>
      </c>
      <c r="E237" s="189" t="s">
        <v>663</v>
      </c>
      <c r="F237" s="228">
        <f>2/N14</f>
        <v>0.5714285714285714</v>
      </c>
      <c r="G237" s="204"/>
    </row>
    <row r="238" spans="3:7" s="174" customFormat="1" ht="15">
      <c r="C238" s="203">
        <v>2</v>
      </c>
      <c r="D238" s="189" t="s">
        <v>26</v>
      </c>
      <c r="E238" s="189" t="s">
        <v>664</v>
      </c>
      <c r="F238" s="228">
        <f>0.46/N14</f>
        <v>0.13142857142857142</v>
      </c>
      <c r="G238" s="204"/>
    </row>
    <row r="239" spans="3:7" s="174" customFormat="1" ht="29.25">
      <c r="C239" s="203">
        <v>3</v>
      </c>
      <c r="D239" s="189" t="s">
        <v>6</v>
      </c>
      <c r="E239" s="189" t="s">
        <v>665</v>
      </c>
      <c r="F239" s="228">
        <f>3/N14</f>
        <v>0.8571428571428571</v>
      </c>
      <c r="G239" s="204"/>
    </row>
    <row r="240" spans="3:7" s="174" customFormat="1" ht="15">
      <c r="C240" s="203">
        <v>4</v>
      </c>
      <c r="D240" s="189" t="s">
        <v>315</v>
      </c>
      <c r="E240" s="189" t="s">
        <v>666</v>
      </c>
      <c r="F240" s="228">
        <v>0.95</v>
      </c>
      <c r="G240" s="204"/>
    </row>
    <row r="241" spans="3:7" s="174" customFormat="1" ht="29.25">
      <c r="C241" s="203">
        <v>5</v>
      </c>
      <c r="D241" s="189" t="s">
        <v>318</v>
      </c>
      <c r="E241" s="189" t="s">
        <v>667</v>
      </c>
      <c r="F241" s="228"/>
      <c r="G241" s="204"/>
    </row>
    <row r="242" spans="3:7" s="174" customFormat="1" ht="15">
      <c r="C242" s="203">
        <v>6</v>
      </c>
      <c r="D242" s="189" t="s">
        <v>407</v>
      </c>
      <c r="E242" s="189" t="s">
        <v>668</v>
      </c>
      <c r="F242" s="228"/>
      <c r="G242" s="204"/>
    </row>
    <row r="243" spans="3:7" s="174" customFormat="1" ht="29.25">
      <c r="C243" s="203">
        <v>7</v>
      </c>
      <c r="D243" s="189" t="s">
        <v>413</v>
      </c>
      <c r="E243" s="189" t="s">
        <v>669</v>
      </c>
      <c r="F243" s="228"/>
      <c r="G243" s="204"/>
    </row>
    <row r="244" spans="3:7" s="174" customFormat="1" ht="29.25">
      <c r="C244" s="203">
        <v>8</v>
      </c>
      <c r="D244" s="189" t="s">
        <v>418</v>
      </c>
      <c r="E244" s="189" t="s">
        <v>670</v>
      </c>
      <c r="F244" s="228"/>
      <c r="G244" s="204"/>
    </row>
    <row r="245" spans="3:7" s="174" customFormat="1" ht="15">
      <c r="C245" s="203">
        <v>9</v>
      </c>
      <c r="D245" s="189" t="s">
        <v>342</v>
      </c>
      <c r="E245" s="189" t="s">
        <v>671</v>
      </c>
      <c r="F245" s="228">
        <f>4.55/N14</f>
        <v>1.3</v>
      </c>
      <c r="G245" s="204"/>
    </row>
    <row r="246" spans="3:7" s="174" customFormat="1" ht="15">
      <c r="C246" s="203">
        <v>10</v>
      </c>
      <c r="D246" s="189" t="s">
        <v>29</v>
      </c>
      <c r="E246" s="189" t="s">
        <v>672</v>
      </c>
      <c r="F246" s="228">
        <v>1.5</v>
      </c>
      <c r="G246" s="204"/>
    </row>
    <row r="247" spans="3:7" s="174" customFormat="1" ht="15">
      <c r="C247" s="203">
        <v>11</v>
      </c>
      <c r="D247" s="189" t="s">
        <v>33</v>
      </c>
      <c r="E247" s="189" t="s">
        <v>673</v>
      </c>
      <c r="F247" s="228"/>
      <c r="G247" s="204"/>
    </row>
    <row r="248" spans="3:7" s="174" customFormat="1" ht="29.25">
      <c r="C248" s="203">
        <v>11</v>
      </c>
      <c r="D248" s="189" t="s">
        <v>33</v>
      </c>
      <c r="E248" s="189" t="s">
        <v>674</v>
      </c>
      <c r="F248" s="228"/>
      <c r="G248" s="204"/>
    </row>
    <row r="249" spans="3:7" s="174" customFormat="1" ht="15">
      <c r="C249" s="203">
        <v>12</v>
      </c>
      <c r="D249" s="189" t="s">
        <v>406</v>
      </c>
      <c r="E249" s="189" t="s">
        <v>675</v>
      </c>
      <c r="F249" s="228">
        <f>7.5/N14</f>
        <v>2.142857142857143</v>
      </c>
      <c r="G249" s="204"/>
    </row>
    <row r="250" spans="3:7" s="174" customFormat="1" ht="15">
      <c r="C250" s="203">
        <v>13</v>
      </c>
      <c r="D250" s="189" t="s">
        <v>14</v>
      </c>
      <c r="E250" s="189" t="s">
        <v>676</v>
      </c>
      <c r="F250" s="228"/>
      <c r="G250" s="204"/>
    </row>
    <row r="251" spans="3:7" s="174" customFormat="1" ht="15">
      <c r="C251" s="203">
        <v>13</v>
      </c>
      <c r="D251" s="189" t="s">
        <v>14</v>
      </c>
      <c r="E251" s="189" t="s">
        <v>677</v>
      </c>
      <c r="F251" s="228"/>
      <c r="G251" s="204"/>
    </row>
    <row r="252" spans="3:7" s="174" customFormat="1" ht="29.25">
      <c r="C252" s="203">
        <v>13</v>
      </c>
      <c r="D252" s="189" t="s">
        <v>14</v>
      </c>
      <c r="E252" s="189" t="s">
        <v>678</v>
      </c>
      <c r="F252" s="228"/>
      <c r="G252" s="204"/>
    </row>
    <row r="253" spans="3:7" s="174" customFormat="1" ht="15">
      <c r="C253" s="203">
        <v>14</v>
      </c>
      <c r="D253" s="189" t="s">
        <v>17</v>
      </c>
      <c r="E253" s="189" t="s">
        <v>679</v>
      </c>
      <c r="F253" s="228">
        <f>21/N14</f>
        <v>6</v>
      </c>
      <c r="G253" s="204"/>
    </row>
    <row r="254" spans="3:7" s="174" customFormat="1" ht="15">
      <c r="C254" s="203">
        <v>15</v>
      </c>
      <c r="D254" s="189" t="s">
        <v>22</v>
      </c>
      <c r="E254" s="189" t="s">
        <v>680</v>
      </c>
      <c r="F254" s="228">
        <f>0.35/N14</f>
        <v>0.09999999999999999</v>
      </c>
      <c r="G254" s="204"/>
    </row>
    <row r="255" spans="3:7" s="174" customFormat="1" ht="29.25">
      <c r="C255" s="203">
        <v>15</v>
      </c>
      <c r="D255" s="189" t="s">
        <v>22</v>
      </c>
      <c r="E255" s="189" t="s">
        <v>681</v>
      </c>
      <c r="F255" s="228">
        <f>0.28/N14</f>
        <v>0.08</v>
      </c>
      <c r="G255" s="204"/>
    </row>
    <row r="256" spans="3:7" s="174" customFormat="1" ht="29.25">
      <c r="C256" s="203">
        <v>16</v>
      </c>
      <c r="D256" s="189" t="s">
        <v>402</v>
      </c>
      <c r="E256" s="189" t="s">
        <v>682</v>
      </c>
      <c r="F256" s="228">
        <v>0.116</v>
      </c>
      <c r="G256" s="204"/>
    </row>
    <row r="257" spans="3:7" s="174" customFormat="1" ht="29.25">
      <c r="C257" s="203">
        <v>16</v>
      </c>
      <c r="D257" s="189" t="s">
        <v>402</v>
      </c>
      <c r="E257" s="189" t="s">
        <v>683</v>
      </c>
      <c r="F257" s="228">
        <v>0.144</v>
      </c>
      <c r="G257" s="204"/>
    </row>
    <row r="258" spans="3:7" s="174" customFormat="1" ht="15">
      <c r="C258" s="203">
        <v>17</v>
      </c>
      <c r="D258" s="189" t="s">
        <v>403</v>
      </c>
      <c r="E258" s="189" t="s">
        <v>684</v>
      </c>
      <c r="F258" s="228">
        <f>0.2/N14</f>
        <v>0.05714285714285715</v>
      </c>
      <c r="G258" s="204"/>
    </row>
    <row r="259" spans="3:7" s="174" customFormat="1" ht="15">
      <c r="C259" s="203">
        <v>18</v>
      </c>
      <c r="D259" s="189" t="s">
        <v>27</v>
      </c>
      <c r="E259" s="189" t="s">
        <v>685</v>
      </c>
      <c r="F259" s="228"/>
      <c r="G259" s="204"/>
    </row>
    <row r="260" spans="3:7" s="174" customFormat="1" ht="15">
      <c r="C260" s="203">
        <v>18</v>
      </c>
      <c r="D260" s="189" t="s">
        <v>27</v>
      </c>
      <c r="E260" s="189" t="s">
        <v>664</v>
      </c>
      <c r="F260" s="228"/>
      <c r="G260" s="204"/>
    </row>
    <row r="261" spans="3:7" s="174" customFormat="1" ht="15">
      <c r="C261" s="203">
        <v>19</v>
      </c>
      <c r="D261" s="189" t="s">
        <v>409</v>
      </c>
      <c r="E261" s="189" t="s">
        <v>686</v>
      </c>
      <c r="F261" s="228">
        <f>2/N14</f>
        <v>0.5714285714285714</v>
      </c>
      <c r="G261" s="204"/>
    </row>
    <row r="262" spans="3:7" s="174" customFormat="1" ht="29.25">
      <c r="C262" s="203">
        <v>20</v>
      </c>
      <c r="D262" s="189" t="s">
        <v>13</v>
      </c>
      <c r="E262" s="189" t="s">
        <v>687</v>
      </c>
      <c r="F262" s="228">
        <f>0.329/N14</f>
        <v>0.094</v>
      </c>
      <c r="G262" s="204"/>
    </row>
    <row r="263" spans="3:7" s="174" customFormat="1" ht="29.25">
      <c r="C263" s="203">
        <v>21</v>
      </c>
      <c r="D263" s="189" t="s">
        <v>410</v>
      </c>
      <c r="E263" s="189" t="s">
        <v>688</v>
      </c>
      <c r="F263" s="228">
        <f>8.52/N14</f>
        <v>2.434285714285714</v>
      </c>
      <c r="G263" s="204"/>
    </row>
    <row r="264" spans="3:7" s="174" customFormat="1" ht="29.25">
      <c r="C264" s="203">
        <v>22</v>
      </c>
      <c r="D264" s="189" t="s">
        <v>419</v>
      </c>
      <c r="E264" s="189" t="s">
        <v>689</v>
      </c>
      <c r="F264" s="228"/>
      <c r="G264" s="204"/>
    </row>
    <row r="265" spans="3:7" s="174" customFormat="1" ht="29.25">
      <c r="C265" s="203">
        <v>23</v>
      </c>
      <c r="D265" s="189" t="s">
        <v>23</v>
      </c>
      <c r="E265" s="189" t="s">
        <v>690</v>
      </c>
      <c r="F265" s="228"/>
      <c r="G265" s="204"/>
    </row>
    <row r="266" spans="3:7" s="174" customFormat="1" ht="29.25">
      <c r="C266" s="203">
        <v>24</v>
      </c>
      <c r="D266" s="189" t="s">
        <v>405</v>
      </c>
      <c r="E266" s="189" t="s">
        <v>691</v>
      </c>
      <c r="F266" s="228">
        <f>0.6/N14</f>
        <v>0.17142857142857143</v>
      </c>
      <c r="G266" s="204"/>
    </row>
    <row r="267" spans="3:7" s="174" customFormat="1" ht="29.25">
      <c r="C267" s="203">
        <v>24</v>
      </c>
      <c r="D267" s="189" t="s">
        <v>405</v>
      </c>
      <c r="E267" s="189" t="s">
        <v>692</v>
      </c>
      <c r="F267" s="228">
        <f>1/N14</f>
        <v>0.2857142857142857</v>
      </c>
      <c r="G267" s="204"/>
    </row>
    <row r="268" spans="3:7" s="174" customFormat="1" ht="29.25">
      <c r="C268" s="203">
        <v>24</v>
      </c>
      <c r="D268" s="189" t="s">
        <v>405</v>
      </c>
      <c r="E268" s="189" t="s">
        <v>693</v>
      </c>
      <c r="F268" s="228">
        <f>1.2/N14</f>
        <v>0.34285714285714286</v>
      </c>
      <c r="G268" s="204"/>
    </row>
    <row r="269" spans="3:7" s="174" customFormat="1" ht="43.5">
      <c r="C269" s="203">
        <v>25</v>
      </c>
      <c r="D269" s="189" t="s">
        <v>24</v>
      </c>
      <c r="E269" s="189" t="s">
        <v>694</v>
      </c>
      <c r="F269" s="228">
        <f>8/N14</f>
        <v>2.2857142857142856</v>
      </c>
      <c r="G269" s="204"/>
    </row>
    <row r="270" spans="3:7" s="174" customFormat="1" ht="15">
      <c r="C270" s="203">
        <v>1</v>
      </c>
      <c r="D270" s="189" t="s">
        <v>26</v>
      </c>
      <c r="E270" s="189" t="s">
        <v>695</v>
      </c>
      <c r="F270" s="228"/>
      <c r="G270" s="204"/>
    </row>
    <row r="271" spans="3:7" s="174" customFormat="1" ht="15">
      <c r="C271" s="203">
        <v>2</v>
      </c>
      <c r="D271" s="189" t="s">
        <v>407</v>
      </c>
      <c r="E271" s="189" t="s">
        <v>696</v>
      </c>
      <c r="F271" s="228"/>
      <c r="G271" s="204"/>
    </row>
    <row r="272" spans="3:7" s="174" customFormat="1" ht="15">
      <c r="C272" s="203">
        <v>3</v>
      </c>
      <c r="D272" s="189" t="s">
        <v>15</v>
      </c>
      <c r="E272" s="189" t="s">
        <v>697</v>
      </c>
      <c r="F272" s="228">
        <f>0.1/N14</f>
        <v>0.028571428571428574</v>
      </c>
      <c r="G272" s="204"/>
    </row>
    <row r="273" spans="3:7" s="174" customFormat="1" ht="29.25">
      <c r="C273" s="203">
        <v>4</v>
      </c>
      <c r="D273" s="189" t="s">
        <v>418</v>
      </c>
      <c r="E273" s="189" t="s">
        <v>698</v>
      </c>
      <c r="F273" s="228"/>
      <c r="G273" s="204"/>
    </row>
    <row r="274" spans="3:7" s="174" customFormat="1" ht="15">
      <c r="C274" s="203">
        <v>5</v>
      </c>
      <c r="D274" s="189" t="s">
        <v>5</v>
      </c>
      <c r="E274" s="189" t="s">
        <v>699</v>
      </c>
      <c r="F274" s="228"/>
      <c r="G274" s="204"/>
    </row>
    <row r="275" spans="3:7" s="174" customFormat="1" ht="15">
      <c r="C275" s="203">
        <v>6</v>
      </c>
      <c r="D275" s="189" t="s">
        <v>406</v>
      </c>
      <c r="E275" s="189" t="s">
        <v>700</v>
      </c>
      <c r="F275" s="228"/>
      <c r="G275" s="204"/>
    </row>
    <row r="276" spans="3:7" s="174" customFormat="1" ht="15">
      <c r="C276" s="203">
        <v>7</v>
      </c>
      <c r="D276" s="189" t="s">
        <v>35</v>
      </c>
      <c r="E276" s="189" t="s">
        <v>701</v>
      </c>
      <c r="F276" s="228"/>
      <c r="G276" s="204"/>
    </row>
    <row r="277" spans="3:7" s="174" customFormat="1" ht="15">
      <c r="C277" s="203">
        <v>8</v>
      </c>
      <c r="D277" s="189" t="s">
        <v>404</v>
      </c>
      <c r="E277" s="189" t="s">
        <v>702</v>
      </c>
      <c r="F277" s="228"/>
      <c r="G277" s="204"/>
    </row>
    <row r="278" spans="3:7" s="174" customFormat="1" ht="15">
      <c r="C278" s="203">
        <v>9</v>
      </c>
      <c r="D278" s="189" t="s">
        <v>34</v>
      </c>
      <c r="E278" s="189" t="s">
        <v>703</v>
      </c>
      <c r="F278" s="228"/>
      <c r="G278" s="204"/>
    </row>
    <row r="279" spans="3:7" s="174" customFormat="1" ht="15">
      <c r="C279" s="203">
        <v>10</v>
      </c>
      <c r="D279" s="189" t="s">
        <v>403</v>
      </c>
      <c r="E279" s="189" t="s">
        <v>704</v>
      </c>
      <c r="F279" s="228">
        <f>0.14/N14</f>
        <v>0.04</v>
      </c>
      <c r="G279" s="204"/>
    </row>
    <row r="280" spans="3:7" s="174" customFormat="1" ht="15">
      <c r="C280" s="203">
        <v>11</v>
      </c>
      <c r="D280" s="189" t="s">
        <v>19</v>
      </c>
      <c r="E280" s="189" t="s">
        <v>705</v>
      </c>
      <c r="F280" s="228"/>
      <c r="G280" s="204"/>
    </row>
    <row r="281" spans="3:7" s="174" customFormat="1" ht="15">
      <c r="C281" s="203">
        <v>12</v>
      </c>
      <c r="D281" s="189" t="s">
        <v>27</v>
      </c>
      <c r="E281" s="189" t="s">
        <v>706</v>
      </c>
      <c r="F281" s="228"/>
      <c r="G281" s="204"/>
    </row>
    <row r="282" spans="3:7" s="174" customFormat="1" ht="15">
      <c r="C282" s="203">
        <v>13</v>
      </c>
      <c r="D282" s="189" t="s">
        <v>707</v>
      </c>
      <c r="E282" s="189" t="s">
        <v>708</v>
      </c>
      <c r="F282" s="228"/>
      <c r="G282" s="204"/>
    </row>
    <row r="283" spans="3:7" s="174" customFormat="1" ht="15">
      <c r="C283" s="203">
        <v>14</v>
      </c>
      <c r="D283" s="189" t="s">
        <v>415</v>
      </c>
      <c r="E283" s="189" t="s">
        <v>695</v>
      </c>
      <c r="F283" s="228"/>
      <c r="G283" s="204"/>
    </row>
    <row r="284" spans="3:7" s="174" customFormat="1" ht="15">
      <c r="C284" s="203">
        <v>15</v>
      </c>
      <c r="D284" s="189" t="s">
        <v>405</v>
      </c>
      <c r="E284" s="189" t="s">
        <v>709</v>
      </c>
      <c r="F284" s="228">
        <f>0.3/N14</f>
        <v>0.08571428571428572</v>
      </c>
      <c r="G284" s="204"/>
    </row>
    <row r="285" spans="3:7" s="174" customFormat="1" ht="15">
      <c r="C285" s="203">
        <v>15</v>
      </c>
      <c r="D285" s="189" t="s">
        <v>405</v>
      </c>
      <c r="E285" s="189" t="s">
        <v>710</v>
      </c>
      <c r="F285" s="228"/>
      <c r="G285" s="204"/>
    </row>
    <row r="286" spans="3:7" s="174" customFormat="1" ht="15">
      <c r="C286" s="203">
        <v>16</v>
      </c>
      <c r="D286" s="189" t="s">
        <v>419</v>
      </c>
      <c r="E286" s="189" t="s">
        <v>711</v>
      </c>
      <c r="F286" s="228"/>
      <c r="G286" s="204"/>
    </row>
    <row r="287" spans="3:7" s="174" customFormat="1" ht="57.75">
      <c r="C287" s="203">
        <v>16</v>
      </c>
      <c r="D287" s="189" t="s">
        <v>419</v>
      </c>
      <c r="E287" s="189" t="s">
        <v>712</v>
      </c>
      <c r="F287" s="228"/>
      <c r="G287" s="204"/>
    </row>
    <row r="288" spans="3:7" s="174" customFormat="1" ht="29.25">
      <c r="C288" s="203">
        <v>17</v>
      </c>
      <c r="D288" s="189" t="s">
        <v>24</v>
      </c>
      <c r="E288" s="189" t="s">
        <v>713</v>
      </c>
      <c r="F288" s="228">
        <f>0.5/N14</f>
        <v>0.14285714285714285</v>
      </c>
      <c r="G288" s="204"/>
    </row>
    <row r="289" spans="3:7" s="174" customFormat="1" ht="29.25">
      <c r="C289" s="203">
        <v>18</v>
      </c>
      <c r="D289" s="189" t="s">
        <v>657</v>
      </c>
      <c r="E289" s="189" t="s">
        <v>714</v>
      </c>
      <c r="F289" s="228"/>
      <c r="G289" s="204"/>
    </row>
    <row r="290" spans="3:7" s="174" customFormat="1" ht="15">
      <c r="C290" s="203">
        <v>18</v>
      </c>
      <c r="D290" s="189" t="s">
        <v>657</v>
      </c>
      <c r="E290" s="189" t="s">
        <v>715</v>
      </c>
      <c r="F290" s="228"/>
      <c r="G290" s="204"/>
    </row>
    <row r="291" spans="3:7" s="174" customFormat="1" ht="30" thickBot="1">
      <c r="C291" s="205">
        <v>19</v>
      </c>
      <c r="D291" s="206" t="s">
        <v>659</v>
      </c>
      <c r="E291" s="206" t="s">
        <v>716</v>
      </c>
      <c r="F291" s="229"/>
      <c r="G291" s="207"/>
    </row>
  </sheetData>
  <sheetProtection/>
  <mergeCells count="5">
    <mergeCell ref="C2:E2"/>
    <mergeCell ref="C4:G4"/>
    <mergeCell ref="C7:C8"/>
    <mergeCell ref="E7:E8"/>
    <mergeCell ref="G7:G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B3:G107"/>
  <sheetViews>
    <sheetView zoomScale="80" zoomScaleNormal="80" zoomScalePageLayoutView="0" workbookViewId="0" topLeftCell="A1">
      <selection activeCell="A5" sqref="A5"/>
    </sheetView>
  </sheetViews>
  <sheetFormatPr defaultColWidth="9.140625" defaultRowHeight="15"/>
  <cols>
    <col min="1" max="2" width="9.140625" style="1" customWidth="1"/>
    <col min="3" max="3" width="9.7109375" style="1" customWidth="1"/>
    <col min="4" max="4" width="15.28125" style="1" customWidth="1"/>
    <col min="5" max="5" width="44.57421875" style="1" customWidth="1"/>
    <col min="6" max="6" width="23.57421875" style="1" customWidth="1"/>
    <col min="7" max="7" width="28.57421875" style="1" customWidth="1"/>
    <col min="8" max="16384" width="9.140625" style="1" customWidth="1"/>
  </cols>
  <sheetData>
    <row r="3" spans="3:7" ht="18.75">
      <c r="C3" s="238" t="s">
        <v>426</v>
      </c>
      <c r="D3" s="238"/>
      <c r="E3" s="238"/>
      <c r="F3" s="22"/>
      <c r="G3" s="22"/>
    </row>
    <row r="4" ht="15">
      <c r="E4" s="18"/>
    </row>
    <row r="5" spans="3:7" ht="15.75">
      <c r="C5" s="240" t="s">
        <v>393</v>
      </c>
      <c r="D5" s="240"/>
      <c r="E5" s="240"/>
      <c r="F5" s="240"/>
      <c r="G5" s="240"/>
    </row>
    <row r="6" ht="15.75" thickBot="1"/>
    <row r="7" spans="3:7" ht="15">
      <c r="C7" s="251" t="s">
        <v>258</v>
      </c>
      <c r="D7" s="14"/>
      <c r="E7" s="253" t="s">
        <v>259</v>
      </c>
      <c r="F7" s="251" t="s">
        <v>391</v>
      </c>
      <c r="G7" s="2" t="s">
        <v>260</v>
      </c>
    </row>
    <row r="8" spans="3:7" ht="25.5" thickBot="1">
      <c r="C8" s="252"/>
      <c r="D8" s="15" t="s">
        <v>388</v>
      </c>
      <c r="E8" s="254"/>
      <c r="F8" s="252"/>
      <c r="G8" s="3" t="s">
        <v>261</v>
      </c>
    </row>
    <row r="9" spans="3:7" ht="27" thickBot="1">
      <c r="C9" s="4">
        <v>1</v>
      </c>
      <c r="D9" s="4" t="s">
        <v>389</v>
      </c>
      <c r="E9" s="5" t="s">
        <v>262</v>
      </c>
      <c r="F9" s="10">
        <v>50000</v>
      </c>
      <c r="G9" s="4">
        <v>1</v>
      </c>
    </row>
    <row r="10" spans="3:7" ht="52.5" thickBot="1">
      <c r="C10" s="4">
        <v>2</v>
      </c>
      <c r="D10" s="4" t="s">
        <v>389</v>
      </c>
      <c r="E10" s="5" t="s">
        <v>263</v>
      </c>
      <c r="F10" s="10">
        <v>50000</v>
      </c>
      <c r="G10" s="4">
        <v>1</v>
      </c>
    </row>
    <row r="11" spans="3:7" ht="39.75" thickBot="1">
      <c r="C11" s="7">
        <v>3</v>
      </c>
      <c r="D11" s="7" t="s">
        <v>390</v>
      </c>
      <c r="E11" s="8" t="s">
        <v>264</v>
      </c>
      <c r="F11" s="11">
        <v>6570000</v>
      </c>
      <c r="G11" s="7" t="s">
        <v>265</v>
      </c>
    </row>
    <row r="12" spans="3:7" ht="27" thickBot="1">
      <c r="C12" s="4">
        <v>4</v>
      </c>
      <c r="D12" s="4" t="s">
        <v>390</v>
      </c>
      <c r="E12" s="5" t="s">
        <v>266</v>
      </c>
      <c r="F12" s="10">
        <v>4800000</v>
      </c>
      <c r="G12" s="4">
        <v>1</v>
      </c>
    </row>
    <row r="13" spans="3:7" ht="39.75" thickBot="1">
      <c r="C13" s="7">
        <v>5</v>
      </c>
      <c r="D13" s="7" t="s">
        <v>390</v>
      </c>
      <c r="E13" s="8" t="s">
        <v>267</v>
      </c>
      <c r="F13" s="11">
        <v>3995479</v>
      </c>
      <c r="G13" s="7" t="s">
        <v>265</v>
      </c>
    </row>
    <row r="14" spans="3:7" ht="15.75" thickBot="1">
      <c r="C14" s="4">
        <v>6</v>
      </c>
      <c r="D14" s="7" t="s">
        <v>390</v>
      </c>
      <c r="E14" s="5" t="s">
        <v>268</v>
      </c>
      <c r="F14" s="10">
        <v>3000000</v>
      </c>
      <c r="G14" s="4">
        <v>1</v>
      </c>
    </row>
    <row r="15" spans="3:7" ht="15.75" thickBot="1">
      <c r="C15" s="4">
        <v>7</v>
      </c>
      <c r="D15" s="7" t="s">
        <v>390</v>
      </c>
      <c r="E15" s="5" t="s">
        <v>269</v>
      </c>
      <c r="F15" s="10">
        <v>800000</v>
      </c>
      <c r="G15" s="4">
        <v>1</v>
      </c>
    </row>
    <row r="16" spans="3:7" ht="15.75" thickBot="1">
      <c r="C16" s="4">
        <v>8</v>
      </c>
      <c r="D16" s="7" t="s">
        <v>390</v>
      </c>
      <c r="E16" s="5" t="s">
        <v>270</v>
      </c>
      <c r="F16" s="10">
        <v>225100</v>
      </c>
      <c r="G16" s="4">
        <v>1</v>
      </c>
    </row>
    <row r="17" spans="3:7" ht="15.75" thickBot="1">
      <c r="C17" s="4">
        <v>9</v>
      </c>
      <c r="D17" s="7" t="s">
        <v>390</v>
      </c>
      <c r="E17" s="5" t="s">
        <v>271</v>
      </c>
      <c r="F17" s="10">
        <v>136768</v>
      </c>
      <c r="G17" s="4">
        <v>1</v>
      </c>
    </row>
    <row r="18" spans="3:7" ht="15.75" thickBot="1">
      <c r="C18" s="4">
        <v>10</v>
      </c>
      <c r="D18" s="7" t="s">
        <v>390</v>
      </c>
      <c r="E18" s="5" t="s">
        <v>272</v>
      </c>
      <c r="F18" s="10">
        <v>149860</v>
      </c>
      <c r="G18" s="4">
        <v>1</v>
      </c>
    </row>
    <row r="19" spans="3:7" ht="39.75" thickBot="1">
      <c r="C19" s="4">
        <v>11</v>
      </c>
      <c r="D19" s="7" t="s">
        <v>390</v>
      </c>
      <c r="E19" s="5" t="s">
        <v>273</v>
      </c>
      <c r="F19" s="10">
        <v>2500000</v>
      </c>
      <c r="G19" s="4">
        <v>1</v>
      </c>
    </row>
    <row r="20" spans="3:7" ht="27" thickBot="1">
      <c r="C20" s="9">
        <v>12</v>
      </c>
      <c r="D20" s="9" t="s">
        <v>394</v>
      </c>
      <c r="E20" s="8" t="s">
        <v>274</v>
      </c>
      <c r="F20" s="11">
        <v>3000000</v>
      </c>
      <c r="G20" s="7">
        <v>1</v>
      </c>
    </row>
    <row r="21" spans="3:7" ht="27" thickBot="1">
      <c r="C21" s="4">
        <v>13</v>
      </c>
      <c r="D21" s="4" t="s">
        <v>389</v>
      </c>
      <c r="E21" s="5" t="s">
        <v>275</v>
      </c>
      <c r="F21" s="10">
        <v>2000000</v>
      </c>
      <c r="G21" s="4">
        <v>1</v>
      </c>
    </row>
    <row r="22" spans="3:7" ht="65.25" thickBot="1">
      <c r="C22" s="4">
        <v>14</v>
      </c>
      <c r="D22" s="4" t="s">
        <v>389</v>
      </c>
      <c r="E22" s="5" t="s">
        <v>395</v>
      </c>
      <c r="F22" s="10">
        <v>120000</v>
      </c>
      <c r="G22" s="4">
        <v>1</v>
      </c>
    </row>
    <row r="23" spans="2:7" ht="371.25" customHeight="1" thickBot="1">
      <c r="B23" s="20"/>
      <c r="C23" s="16">
        <v>15</v>
      </c>
      <c r="D23" s="21" t="s">
        <v>389</v>
      </c>
      <c r="E23" s="19" t="s">
        <v>392</v>
      </c>
      <c r="F23" s="10">
        <v>2000000</v>
      </c>
      <c r="G23" s="16" t="s">
        <v>276</v>
      </c>
    </row>
    <row r="24" spans="3:7" ht="43.5" customHeight="1" thickBot="1">
      <c r="C24" s="4">
        <v>16</v>
      </c>
      <c r="D24" s="4" t="s">
        <v>390</v>
      </c>
      <c r="E24" s="5" t="s">
        <v>277</v>
      </c>
      <c r="F24" s="10">
        <v>1769656</v>
      </c>
      <c r="G24" s="4">
        <v>1</v>
      </c>
    </row>
    <row r="25" spans="3:7" ht="27" thickBot="1">
      <c r="C25" s="4">
        <v>17</v>
      </c>
      <c r="D25" s="4" t="s">
        <v>389</v>
      </c>
      <c r="E25" s="5" t="s">
        <v>278</v>
      </c>
      <c r="F25" s="10">
        <v>1500000</v>
      </c>
      <c r="G25" s="4" t="s">
        <v>265</v>
      </c>
    </row>
    <row r="26" spans="3:7" ht="27" thickBot="1">
      <c r="C26" s="7">
        <v>18</v>
      </c>
      <c r="D26" s="4" t="s">
        <v>390</v>
      </c>
      <c r="E26" s="8" t="s">
        <v>279</v>
      </c>
      <c r="F26" s="11">
        <v>1550000</v>
      </c>
      <c r="G26" s="7">
        <v>1</v>
      </c>
    </row>
    <row r="27" spans="3:7" ht="27" thickBot="1">
      <c r="C27" s="7">
        <v>19</v>
      </c>
      <c r="D27" s="4" t="s">
        <v>390</v>
      </c>
      <c r="E27" s="8" t="s">
        <v>280</v>
      </c>
      <c r="F27" s="11">
        <v>368500</v>
      </c>
      <c r="G27" s="7">
        <v>1</v>
      </c>
    </row>
    <row r="28" spans="3:7" ht="27" thickBot="1">
      <c r="C28" s="7">
        <v>20</v>
      </c>
      <c r="D28" s="4" t="s">
        <v>390</v>
      </c>
      <c r="E28" s="8" t="s">
        <v>281</v>
      </c>
      <c r="F28" s="11">
        <v>739500</v>
      </c>
      <c r="G28" s="7">
        <v>1</v>
      </c>
    </row>
    <row r="29" spans="3:7" ht="27" thickBot="1">
      <c r="C29" s="7">
        <v>21</v>
      </c>
      <c r="D29" s="4" t="s">
        <v>390</v>
      </c>
      <c r="E29" s="8" t="s">
        <v>282</v>
      </c>
      <c r="F29" s="11">
        <v>758000</v>
      </c>
      <c r="G29" s="7">
        <v>1</v>
      </c>
    </row>
    <row r="30" spans="3:7" ht="27" thickBot="1">
      <c r="C30" s="7">
        <v>22</v>
      </c>
      <c r="D30" s="4" t="s">
        <v>390</v>
      </c>
      <c r="E30" s="8" t="s">
        <v>283</v>
      </c>
      <c r="F30" s="11">
        <v>250000</v>
      </c>
      <c r="G30" s="7">
        <v>1</v>
      </c>
    </row>
    <row r="31" spans="3:7" ht="27" thickBot="1">
      <c r="C31" s="4">
        <v>23</v>
      </c>
      <c r="D31" s="4" t="s">
        <v>390</v>
      </c>
      <c r="E31" s="5" t="s">
        <v>284</v>
      </c>
      <c r="F31" s="10">
        <v>1200000</v>
      </c>
      <c r="G31" s="4">
        <v>1</v>
      </c>
    </row>
    <row r="32" spans="3:7" ht="27" thickBot="1">
      <c r="C32" s="4">
        <v>24</v>
      </c>
      <c r="D32" s="4" t="s">
        <v>390</v>
      </c>
      <c r="E32" s="5" t="s">
        <v>396</v>
      </c>
      <c r="F32" s="10">
        <v>1000000</v>
      </c>
      <c r="G32" s="4">
        <v>1</v>
      </c>
    </row>
    <row r="33" spans="3:7" ht="52.5" thickBot="1">
      <c r="C33" s="4">
        <v>25</v>
      </c>
      <c r="D33" s="4" t="s">
        <v>389</v>
      </c>
      <c r="E33" s="5" t="s">
        <v>285</v>
      </c>
      <c r="F33" s="10">
        <v>1000000</v>
      </c>
      <c r="G33" s="4" t="s">
        <v>265</v>
      </c>
    </row>
    <row r="34" spans="3:7" ht="39.75" thickBot="1">
      <c r="C34" s="4">
        <v>26</v>
      </c>
      <c r="D34" s="4" t="s">
        <v>390</v>
      </c>
      <c r="E34" s="5" t="s">
        <v>286</v>
      </c>
      <c r="F34" s="10">
        <v>850000</v>
      </c>
      <c r="G34" s="4">
        <v>1</v>
      </c>
    </row>
    <row r="35" spans="3:7" ht="15.75" thickBot="1">
      <c r="C35" s="9">
        <v>27</v>
      </c>
      <c r="D35" s="9" t="s">
        <v>397</v>
      </c>
      <c r="E35" s="8" t="s">
        <v>287</v>
      </c>
      <c r="F35" s="11">
        <v>700000</v>
      </c>
      <c r="G35" s="7" t="s">
        <v>265</v>
      </c>
    </row>
    <row r="36" spans="3:7" ht="39.75" thickBot="1">
      <c r="C36" s="4">
        <v>28</v>
      </c>
      <c r="D36" s="4" t="s">
        <v>398</v>
      </c>
      <c r="E36" s="5" t="s">
        <v>288</v>
      </c>
      <c r="F36" s="10">
        <v>650000</v>
      </c>
      <c r="G36" s="4">
        <v>1</v>
      </c>
    </row>
    <row r="37" spans="3:7" ht="39.75" thickBot="1">
      <c r="C37" s="4">
        <v>29</v>
      </c>
      <c r="D37" s="4" t="s">
        <v>399</v>
      </c>
      <c r="E37" s="5" t="s">
        <v>289</v>
      </c>
      <c r="F37" s="10">
        <v>650000</v>
      </c>
      <c r="G37" s="4">
        <v>1</v>
      </c>
    </row>
    <row r="38" spans="3:7" ht="15.75" thickBot="1">
      <c r="C38" s="4">
        <v>30</v>
      </c>
      <c r="D38" s="4" t="s">
        <v>394</v>
      </c>
      <c r="E38" s="5" t="s">
        <v>290</v>
      </c>
      <c r="F38" s="10">
        <v>600000</v>
      </c>
      <c r="G38" s="4">
        <v>1</v>
      </c>
    </row>
    <row r="39" spans="3:7" ht="27" thickBot="1">
      <c r="C39" s="9">
        <v>31</v>
      </c>
      <c r="D39" s="9" t="s">
        <v>400</v>
      </c>
      <c r="E39" s="8" t="s">
        <v>291</v>
      </c>
      <c r="F39" s="11">
        <v>600000</v>
      </c>
      <c r="G39" s="7">
        <v>1</v>
      </c>
    </row>
    <row r="40" spans="3:7" ht="15.75" thickBot="1">
      <c r="C40" s="4">
        <v>32</v>
      </c>
      <c r="D40" s="4" t="s">
        <v>390</v>
      </c>
      <c r="E40" s="5" t="s">
        <v>292</v>
      </c>
      <c r="F40" s="10">
        <v>600000</v>
      </c>
      <c r="G40" s="4">
        <v>1</v>
      </c>
    </row>
    <row r="41" spans="3:7" ht="27" thickBot="1">
      <c r="C41" s="4">
        <v>33</v>
      </c>
      <c r="D41" s="4" t="s">
        <v>401</v>
      </c>
      <c r="E41" s="5" t="s">
        <v>293</v>
      </c>
      <c r="F41" s="10">
        <v>600000</v>
      </c>
      <c r="G41" s="4">
        <v>1</v>
      </c>
    </row>
    <row r="42" spans="3:7" ht="15.75" thickBot="1">
      <c r="C42" s="4">
        <v>34</v>
      </c>
      <c r="D42" s="4" t="s">
        <v>402</v>
      </c>
      <c r="E42" s="5" t="s">
        <v>933</v>
      </c>
      <c r="F42" s="10">
        <v>500000</v>
      </c>
      <c r="G42" s="4"/>
    </row>
    <row r="43" spans="3:7" ht="27" thickBot="1">
      <c r="C43" s="9">
        <v>35</v>
      </c>
      <c r="D43" s="9" t="s">
        <v>403</v>
      </c>
      <c r="E43" s="8" t="s">
        <v>934</v>
      </c>
      <c r="F43" s="11">
        <v>500000</v>
      </c>
      <c r="G43" s="7">
        <v>1</v>
      </c>
    </row>
    <row r="44" spans="3:7" ht="27" thickBot="1">
      <c r="C44" s="4">
        <v>36</v>
      </c>
      <c r="D44" s="4" t="s">
        <v>389</v>
      </c>
      <c r="E44" s="5" t="s">
        <v>935</v>
      </c>
      <c r="F44" s="10">
        <v>500000</v>
      </c>
      <c r="G44" s="4">
        <v>1</v>
      </c>
    </row>
    <row r="45" spans="3:7" ht="27" thickBot="1">
      <c r="C45" s="4">
        <v>37</v>
      </c>
      <c r="D45" s="4" t="s">
        <v>389</v>
      </c>
      <c r="E45" s="5" t="s">
        <v>936</v>
      </c>
      <c r="F45" s="10">
        <v>450000</v>
      </c>
      <c r="G45" s="4">
        <v>1</v>
      </c>
    </row>
    <row r="46" spans="3:7" ht="27" thickBot="1">
      <c r="C46" s="9">
        <v>38</v>
      </c>
      <c r="D46" s="9" t="s">
        <v>400</v>
      </c>
      <c r="E46" s="8" t="s">
        <v>937</v>
      </c>
      <c r="F46" s="11">
        <v>400000</v>
      </c>
      <c r="G46" s="7">
        <v>1</v>
      </c>
    </row>
    <row r="47" spans="3:7" ht="15.75" thickBot="1">
      <c r="C47" s="7">
        <v>39</v>
      </c>
      <c r="D47" s="7" t="s">
        <v>404</v>
      </c>
      <c r="E47" s="8" t="s">
        <v>938</v>
      </c>
      <c r="F47" s="11">
        <v>350000</v>
      </c>
      <c r="G47" s="7">
        <v>1</v>
      </c>
    </row>
    <row r="48" spans="3:7" ht="52.5" thickBot="1">
      <c r="C48" s="6">
        <v>40</v>
      </c>
      <c r="D48" s="6" t="s">
        <v>389</v>
      </c>
      <c r="E48" s="5" t="s">
        <v>939</v>
      </c>
      <c r="F48" s="10">
        <v>300000</v>
      </c>
      <c r="G48" s="4">
        <v>1</v>
      </c>
    </row>
    <row r="49" spans="3:7" ht="27" thickBot="1">
      <c r="C49" s="4">
        <v>41</v>
      </c>
      <c r="D49" s="4" t="s">
        <v>389</v>
      </c>
      <c r="E49" s="5" t="s">
        <v>940</v>
      </c>
      <c r="F49" s="10">
        <v>300000</v>
      </c>
      <c r="G49" s="4" t="s">
        <v>265</v>
      </c>
    </row>
    <row r="50" spans="3:7" ht="15.75" thickBot="1">
      <c r="C50" s="9">
        <v>42</v>
      </c>
      <c r="D50" s="9" t="s">
        <v>405</v>
      </c>
      <c r="E50" s="8" t="s">
        <v>941</v>
      </c>
      <c r="F50" s="11">
        <v>300000</v>
      </c>
      <c r="G50" s="7">
        <v>1</v>
      </c>
    </row>
    <row r="51" spans="3:7" ht="27" thickBot="1">
      <c r="C51" s="9">
        <v>43</v>
      </c>
      <c r="D51" s="9" t="s">
        <v>390</v>
      </c>
      <c r="E51" s="8" t="s">
        <v>942</v>
      </c>
      <c r="F51" s="11">
        <v>300000</v>
      </c>
      <c r="G51" s="7">
        <v>1</v>
      </c>
    </row>
    <row r="52" spans="3:7" ht="27" thickBot="1">
      <c r="C52" s="6">
        <v>44</v>
      </c>
      <c r="D52" s="6" t="s">
        <v>389</v>
      </c>
      <c r="E52" s="5" t="s">
        <v>943</v>
      </c>
      <c r="F52" s="10">
        <v>300000</v>
      </c>
      <c r="G52" s="4">
        <v>1</v>
      </c>
    </row>
    <row r="53" spans="3:7" ht="27" thickBot="1">
      <c r="C53" s="9">
        <v>45</v>
      </c>
      <c r="D53" s="9" t="s">
        <v>406</v>
      </c>
      <c r="E53" s="8" t="s">
        <v>944</v>
      </c>
      <c r="F53" s="11">
        <v>300000</v>
      </c>
      <c r="G53" s="7">
        <v>1</v>
      </c>
    </row>
    <row r="54" spans="3:7" ht="27" thickBot="1">
      <c r="C54" s="4">
        <v>46</v>
      </c>
      <c r="D54" s="4" t="s">
        <v>390</v>
      </c>
      <c r="E54" s="5" t="s">
        <v>945</v>
      </c>
      <c r="F54" s="10">
        <v>278628</v>
      </c>
      <c r="G54" s="4">
        <v>1</v>
      </c>
    </row>
    <row r="55" spans="3:7" ht="27" thickBot="1">
      <c r="C55" s="6">
        <v>47</v>
      </c>
      <c r="D55" s="6" t="s">
        <v>389</v>
      </c>
      <c r="E55" s="5" t="s">
        <v>946</v>
      </c>
      <c r="F55" s="10">
        <v>250000</v>
      </c>
      <c r="G55" s="4">
        <v>1</v>
      </c>
    </row>
    <row r="56" spans="3:7" ht="39.75" thickBot="1">
      <c r="C56" s="4">
        <v>48</v>
      </c>
      <c r="D56" s="4" t="s">
        <v>390</v>
      </c>
      <c r="E56" s="5" t="s">
        <v>947</v>
      </c>
      <c r="F56" s="10">
        <v>200000</v>
      </c>
      <c r="G56" s="4">
        <v>1</v>
      </c>
    </row>
    <row r="57" spans="3:7" ht="27" thickBot="1">
      <c r="C57" s="9">
        <v>49</v>
      </c>
      <c r="D57" s="9" t="s">
        <v>407</v>
      </c>
      <c r="E57" s="8" t="s">
        <v>948</v>
      </c>
      <c r="F57" s="11">
        <v>200000</v>
      </c>
      <c r="G57" s="7">
        <v>1</v>
      </c>
    </row>
    <row r="58" spans="3:7" ht="39.75" thickBot="1">
      <c r="C58" s="7">
        <v>50</v>
      </c>
      <c r="D58" s="7" t="s">
        <v>390</v>
      </c>
      <c r="E58" s="8" t="s">
        <v>949</v>
      </c>
      <c r="F58" s="11">
        <v>190000</v>
      </c>
      <c r="G58" s="7">
        <v>1</v>
      </c>
    </row>
    <row r="59" spans="3:7" ht="15.75" thickBot="1">
      <c r="C59" s="9">
        <v>51</v>
      </c>
      <c r="D59" s="9" t="s">
        <v>408</v>
      </c>
      <c r="E59" s="8" t="s">
        <v>950</v>
      </c>
      <c r="F59" s="11">
        <v>180000</v>
      </c>
      <c r="G59" s="7">
        <v>1</v>
      </c>
    </row>
    <row r="60" spans="3:7" ht="27" thickBot="1">
      <c r="C60" s="9">
        <v>52</v>
      </c>
      <c r="D60" s="9" t="s">
        <v>409</v>
      </c>
      <c r="E60" s="8" t="s">
        <v>951</v>
      </c>
      <c r="F60" s="11">
        <v>180000</v>
      </c>
      <c r="G60" s="7">
        <v>1</v>
      </c>
    </row>
    <row r="61" spans="3:7" ht="15.75" thickBot="1">
      <c r="C61" s="9">
        <v>53</v>
      </c>
      <c r="D61" s="9" t="s">
        <v>410</v>
      </c>
      <c r="E61" s="8" t="s">
        <v>952</v>
      </c>
      <c r="F61" s="11">
        <v>162400</v>
      </c>
      <c r="G61" s="7">
        <v>1</v>
      </c>
    </row>
    <row r="62" spans="3:7" ht="39.75" thickBot="1">
      <c r="C62" s="7">
        <v>54</v>
      </c>
      <c r="D62" s="7" t="s">
        <v>390</v>
      </c>
      <c r="E62" s="8" t="s">
        <v>953</v>
      </c>
      <c r="F62" s="11">
        <v>150000</v>
      </c>
      <c r="G62" s="7">
        <v>1</v>
      </c>
    </row>
    <row r="63" spans="3:7" ht="39.75" thickBot="1">
      <c r="C63" s="4">
        <v>55</v>
      </c>
      <c r="D63" s="4" t="s">
        <v>389</v>
      </c>
      <c r="E63" s="5" t="s">
        <v>954</v>
      </c>
      <c r="F63" s="10">
        <v>150000</v>
      </c>
      <c r="G63" s="4">
        <v>1</v>
      </c>
    </row>
    <row r="64" spans="3:7" ht="39.75" thickBot="1">
      <c r="C64" s="9">
        <v>56</v>
      </c>
      <c r="D64" s="9" t="s">
        <v>394</v>
      </c>
      <c r="E64" s="8" t="s">
        <v>955</v>
      </c>
      <c r="F64" s="11">
        <v>150000</v>
      </c>
      <c r="G64" s="7">
        <v>1</v>
      </c>
    </row>
    <row r="65" spans="3:7" ht="15.75" thickBot="1">
      <c r="C65" s="9">
        <v>57</v>
      </c>
      <c r="D65" s="9" t="s">
        <v>394</v>
      </c>
      <c r="E65" s="8" t="s">
        <v>956</v>
      </c>
      <c r="F65" s="11">
        <v>150000</v>
      </c>
      <c r="G65" s="7">
        <v>1</v>
      </c>
    </row>
    <row r="66" spans="3:7" ht="15.75" thickBot="1">
      <c r="C66" s="9">
        <v>58</v>
      </c>
      <c r="D66" s="9" t="s">
        <v>411</v>
      </c>
      <c r="E66" s="8" t="s">
        <v>957</v>
      </c>
      <c r="F66" s="11">
        <v>150000</v>
      </c>
      <c r="G66" s="7">
        <v>1</v>
      </c>
    </row>
    <row r="67" spans="3:7" ht="27" thickBot="1">
      <c r="C67" s="9">
        <v>59</v>
      </c>
      <c r="D67" s="9" t="s">
        <v>411</v>
      </c>
      <c r="E67" s="8" t="s">
        <v>958</v>
      </c>
      <c r="F67" s="11">
        <v>150000</v>
      </c>
      <c r="G67" s="7">
        <v>1</v>
      </c>
    </row>
    <row r="68" spans="3:7" ht="39.75" thickBot="1">
      <c r="C68" s="9">
        <v>60</v>
      </c>
      <c r="D68" s="9" t="s">
        <v>412</v>
      </c>
      <c r="E68" s="8" t="s">
        <v>959</v>
      </c>
      <c r="F68" s="11">
        <v>150000</v>
      </c>
      <c r="G68" s="7">
        <v>1</v>
      </c>
    </row>
    <row r="69" spans="3:7" ht="27" thickBot="1">
      <c r="C69" s="9">
        <v>61</v>
      </c>
      <c r="D69" s="9" t="s">
        <v>413</v>
      </c>
      <c r="E69" s="8" t="s">
        <v>960</v>
      </c>
      <c r="F69" s="11">
        <v>150000</v>
      </c>
      <c r="G69" s="7">
        <v>1</v>
      </c>
    </row>
    <row r="70" spans="3:7" ht="15.75" thickBot="1">
      <c r="C70" s="9">
        <v>62</v>
      </c>
      <c r="D70" s="9" t="s">
        <v>414</v>
      </c>
      <c r="E70" s="8" t="s">
        <v>961</v>
      </c>
      <c r="F70" s="11">
        <v>150000</v>
      </c>
      <c r="G70" s="7">
        <v>1</v>
      </c>
    </row>
    <row r="71" spans="3:7" ht="15.75" thickBot="1">
      <c r="C71" s="9">
        <v>63</v>
      </c>
      <c r="D71" s="9" t="s">
        <v>415</v>
      </c>
      <c r="E71" s="8" t="s">
        <v>962</v>
      </c>
      <c r="F71" s="11">
        <v>140000</v>
      </c>
      <c r="G71" s="7">
        <v>1</v>
      </c>
    </row>
    <row r="72" spans="3:7" ht="15.75" thickBot="1">
      <c r="C72" s="7">
        <v>64</v>
      </c>
      <c r="D72" s="7" t="s">
        <v>405</v>
      </c>
      <c r="E72" s="8" t="s">
        <v>963</v>
      </c>
      <c r="F72" s="11">
        <v>140000</v>
      </c>
      <c r="G72" s="7">
        <v>1</v>
      </c>
    </row>
    <row r="73" spans="3:7" ht="15.75" thickBot="1">
      <c r="C73" s="9">
        <v>65</v>
      </c>
      <c r="D73" s="9" t="s">
        <v>416</v>
      </c>
      <c r="E73" s="8" t="s">
        <v>964</v>
      </c>
      <c r="F73" s="11">
        <v>132000</v>
      </c>
      <c r="G73" s="7">
        <v>1</v>
      </c>
    </row>
    <row r="74" spans="3:7" ht="27" thickBot="1">
      <c r="C74" s="9">
        <v>66</v>
      </c>
      <c r="D74" s="9" t="s">
        <v>398</v>
      </c>
      <c r="E74" s="8" t="s">
        <v>965</v>
      </c>
      <c r="F74" s="11">
        <v>130000</v>
      </c>
      <c r="G74" s="7">
        <v>1</v>
      </c>
    </row>
    <row r="75" spans="3:7" ht="27" thickBot="1">
      <c r="C75" s="4">
        <v>67</v>
      </c>
      <c r="D75" s="4" t="s">
        <v>390</v>
      </c>
      <c r="E75" s="5" t="s">
        <v>966</v>
      </c>
      <c r="F75" s="10">
        <v>125000</v>
      </c>
      <c r="G75" s="4">
        <v>1</v>
      </c>
    </row>
    <row r="76" spans="3:7" ht="15.75" thickBot="1">
      <c r="C76" s="9">
        <v>68</v>
      </c>
      <c r="D76" s="9" t="s">
        <v>401</v>
      </c>
      <c r="E76" s="8" t="s">
        <v>967</v>
      </c>
      <c r="F76" s="11">
        <v>124000</v>
      </c>
      <c r="G76" s="7">
        <v>1</v>
      </c>
    </row>
    <row r="77" spans="3:7" ht="15.75" thickBot="1">
      <c r="C77" s="9">
        <v>69</v>
      </c>
      <c r="D77" s="9" t="s">
        <v>417</v>
      </c>
      <c r="E77" s="8" t="s">
        <v>968</v>
      </c>
      <c r="F77" s="11">
        <v>100000</v>
      </c>
      <c r="G77" s="7">
        <v>1</v>
      </c>
    </row>
    <row r="78" spans="3:7" ht="27" thickBot="1">
      <c r="C78" s="9">
        <v>70</v>
      </c>
      <c r="D78" s="9" t="s">
        <v>402</v>
      </c>
      <c r="E78" s="8" t="s">
        <v>969</v>
      </c>
      <c r="F78" s="11">
        <v>100000</v>
      </c>
      <c r="G78" s="7">
        <v>1</v>
      </c>
    </row>
    <row r="79" spans="3:7" ht="27" thickBot="1">
      <c r="C79" s="9">
        <v>71</v>
      </c>
      <c r="D79" s="9" t="s">
        <v>418</v>
      </c>
      <c r="E79" s="8" t="s">
        <v>970</v>
      </c>
      <c r="F79" s="11">
        <v>80000</v>
      </c>
      <c r="G79" s="7">
        <v>1</v>
      </c>
    </row>
    <row r="80" spans="3:7" ht="27" thickBot="1">
      <c r="C80" s="9">
        <v>72</v>
      </c>
      <c r="D80" s="9" t="s">
        <v>415</v>
      </c>
      <c r="E80" s="8" t="s">
        <v>971</v>
      </c>
      <c r="F80" s="11">
        <v>80000</v>
      </c>
      <c r="G80" s="7">
        <v>1</v>
      </c>
    </row>
    <row r="81" spans="3:7" ht="15.75" thickBot="1">
      <c r="C81" s="9">
        <v>73</v>
      </c>
      <c r="D81" s="9" t="s">
        <v>405</v>
      </c>
      <c r="E81" s="8" t="s">
        <v>972</v>
      </c>
      <c r="F81" s="11">
        <v>80000</v>
      </c>
      <c r="G81" s="7">
        <v>1</v>
      </c>
    </row>
    <row r="82" spans="3:7" ht="15.75" thickBot="1">
      <c r="C82" s="9">
        <v>74</v>
      </c>
      <c r="D82" s="9" t="s">
        <v>390</v>
      </c>
      <c r="E82" s="8" t="s">
        <v>363</v>
      </c>
      <c r="F82" s="11">
        <v>75000</v>
      </c>
      <c r="G82" s="7">
        <v>1</v>
      </c>
    </row>
    <row r="83" spans="3:7" ht="27" thickBot="1">
      <c r="C83" s="9">
        <v>75</v>
      </c>
      <c r="D83" s="9" t="s">
        <v>419</v>
      </c>
      <c r="E83" s="8" t="s">
        <v>364</v>
      </c>
      <c r="F83" s="11">
        <v>70000</v>
      </c>
      <c r="G83" s="7">
        <v>1</v>
      </c>
    </row>
    <row r="84" spans="3:7" ht="27" thickBot="1">
      <c r="C84" s="9">
        <v>76</v>
      </c>
      <c r="D84" s="9" t="s">
        <v>408</v>
      </c>
      <c r="E84" s="8" t="s">
        <v>365</v>
      </c>
      <c r="F84" s="11">
        <v>60000</v>
      </c>
      <c r="G84" s="7">
        <v>1</v>
      </c>
    </row>
    <row r="85" spans="3:7" ht="29.25" customHeight="1" thickBot="1">
      <c r="C85" s="9">
        <v>77</v>
      </c>
      <c r="D85" s="9" t="s">
        <v>420</v>
      </c>
      <c r="E85" s="8" t="s">
        <v>366</v>
      </c>
      <c r="F85" s="11">
        <v>60000</v>
      </c>
      <c r="G85" s="7">
        <v>1</v>
      </c>
    </row>
    <row r="86" spans="3:7" ht="15.75" thickBot="1">
      <c r="C86" s="9">
        <v>78</v>
      </c>
      <c r="D86" s="9" t="s">
        <v>402</v>
      </c>
      <c r="E86" s="8" t="s">
        <v>367</v>
      </c>
      <c r="F86" s="11">
        <v>60000</v>
      </c>
      <c r="G86" s="7" t="s">
        <v>265</v>
      </c>
    </row>
    <row r="87" spans="3:7" ht="27" thickBot="1">
      <c r="C87" s="9">
        <v>79</v>
      </c>
      <c r="D87" s="9" t="s">
        <v>421</v>
      </c>
      <c r="E87" s="8" t="s">
        <v>368</v>
      </c>
      <c r="F87" s="11">
        <v>50000</v>
      </c>
      <c r="G87" s="7">
        <v>1</v>
      </c>
    </row>
    <row r="88" spans="3:7" ht="27" thickBot="1">
      <c r="C88" s="9">
        <v>80</v>
      </c>
      <c r="D88" s="9" t="s">
        <v>389</v>
      </c>
      <c r="E88" s="8" t="s">
        <v>369</v>
      </c>
      <c r="F88" s="11">
        <v>50000</v>
      </c>
      <c r="G88" s="7">
        <v>1</v>
      </c>
    </row>
    <row r="89" spans="3:7" ht="39.75" thickBot="1">
      <c r="C89" s="4">
        <v>81</v>
      </c>
      <c r="D89" s="4" t="s">
        <v>405</v>
      </c>
      <c r="E89" s="5" t="s">
        <v>370</v>
      </c>
      <c r="F89" s="10">
        <v>50000</v>
      </c>
      <c r="G89" s="4">
        <v>1</v>
      </c>
    </row>
    <row r="90" spans="3:7" ht="15.75" thickBot="1">
      <c r="C90" s="9">
        <v>82</v>
      </c>
      <c r="D90" s="9" t="s">
        <v>405</v>
      </c>
      <c r="E90" s="8" t="s">
        <v>371</v>
      </c>
      <c r="F90" s="11">
        <v>45000</v>
      </c>
      <c r="G90" s="7">
        <v>1</v>
      </c>
    </row>
    <row r="91" spans="3:7" ht="15.75" thickBot="1">
      <c r="C91" s="9">
        <v>83</v>
      </c>
      <c r="D91" s="9" t="s">
        <v>405</v>
      </c>
      <c r="E91" s="8" t="s">
        <v>372</v>
      </c>
      <c r="F91" s="11">
        <v>42000</v>
      </c>
      <c r="G91" s="7">
        <v>1</v>
      </c>
    </row>
    <row r="92" spans="3:7" ht="27" thickBot="1">
      <c r="C92" s="9">
        <v>84</v>
      </c>
      <c r="D92" s="9" t="s">
        <v>419</v>
      </c>
      <c r="E92" s="8" t="s">
        <v>373</v>
      </c>
      <c r="F92" s="11">
        <v>40000</v>
      </c>
      <c r="G92" s="7">
        <v>1</v>
      </c>
    </row>
    <row r="93" spans="3:7" ht="15.75" thickBot="1">
      <c r="C93" s="9">
        <v>85</v>
      </c>
      <c r="D93" s="9" t="s">
        <v>422</v>
      </c>
      <c r="E93" s="8" t="s">
        <v>374</v>
      </c>
      <c r="F93" s="11">
        <v>40000</v>
      </c>
      <c r="G93" s="7">
        <v>1</v>
      </c>
    </row>
    <row r="94" spans="3:7" ht="27" thickBot="1">
      <c r="C94" s="7">
        <v>86</v>
      </c>
      <c r="D94" s="7" t="s">
        <v>404</v>
      </c>
      <c r="E94" s="8" t="s">
        <v>375</v>
      </c>
      <c r="F94" s="11">
        <v>40000</v>
      </c>
      <c r="G94" s="7">
        <v>1</v>
      </c>
    </row>
    <row r="95" spans="3:7" ht="39.75" thickBot="1">
      <c r="C95" s="4">
        <v>87</v>
      </c>
      <c r="D95" s="4" t="s">
        <v>389</v>
      </c>
      <c r="E95" s="5" t="s">
        <v>376</v>
      </c>
      <c r="F95" s="10">
        <v>30000</v>
      </c>
      <c r="G95" s="4">
        <v>1</v>
      </c>
    </row>
    <row r="96" spans="3:7" ht="27" thickBot="1">
      <c r="C96" s="9">
        <v>88</v>
      </c>
      <c r="D96" s="9" t="s">
        <v>389</v>
      </c>
      <c r="E96" s="8" t="s">
        <v>423</v>
      </c>
      <c r="F96" s="11">
        <v>30000</v>
      </c>
      <c r="G96" s="7">
        <v>1</v>
      </c>
    </row>
    <row r="97" spans="3:7" ht="27" thickBot="1">
      <c r="C97" s="7">
        <v>89</v>
      </c>
      <c r="D97" s="7" t="s">
        <v>404</v>
      </c>
      <c r="E97" s="8" t="s">
        <v>377</v>
      </c>
      <c r="F97" s="11">
        <v>30000</v>
      </c>
      <c r="G97" s="7">
        <v>1</v>
      </c>
    </row>
    <row r="98" spans="3:7" ht="39.75" thickBot="1">
      <c r="C98" s="7">
        <v>90</v>
      </c>
      <c r="D98" s="7" t="s">
        <v>411</v>
      </c>
      <c r="E98" s="8" t="s">
        <v>378</v>
      </c>
      <c r="F98" s="11">
        <v>30000</v>
      </c>
      <c r="G98" s="7">
        <v>1</v>
      </c>
    </row>
    <row r="99" spans="3:7" ht="15.75" thickBot="1">
      <c r="C99" s="9">
        <v>91</v>
      </c>
      <c r="D99" s="9" t="s">
        <v>424</v>
      </c>
      <c r="E99" s="8" t="s">
        <v>379</v>
      </c>
      <c r="F99" s="11">
        <v>21000</v>
      </c>
      <c r="G99" s="7">
        <v>1</v>
      </c>
    </row>
    <row r="100" spans="3:7" ht="15.75" thickBot="1">
      <c r="C100" s="9">
        <v>92</v>
      </c>
      <c r="D100" s="9" t="s">
        <v>406</v>
      </c>
      <c r="E100" s="8" t="s">
        <v>380</v>
      </c>
      <c r="F100" s="11">
        <v>20000</v>
      </c>
      <c r="G100" s="7">
        <v>1</v>
      </c>
    </row>
    <row r="101" spans="3:7" ht="15.75" thickBot="1">
      <c r="C101" s="4">
        <v>93</v>
      </c>
      <c r="D101" s="4" t="s">
        <v>401</v>
      </c>
      <c r="E101" s="5" t="s">
        <v>381</v>
      </c>
      <c r="F101" s="11">
        <v>0</v>
      </c>
      <c r="G101" s="4">
        <v>1</v>
      </c>
    </row>
    <row r="102" spans="3:7" ht="15.75" thickBot="1">
      <c r="C102" s="4">
        <v>94</v>
      </c>
      <c r="D102" s="4" t="s">
        <v>401</v>
      </c>
      <c r="E102" s="5" t="s">
        <v>382</v>
      </c>
      <c r="F102" s="11">
        <v>0</v>
      </c>
      <c r="G102" s="4" t="s">
        <v>265</v>
      </c>
    </row>
    <row r="103" spans="3:7" ht="27" thickBot="1">
      <c r="C103" s="7">
        <v>95</v>
      </c>
      <c r="D103" s="7" t="s">
        <v>404</v>
      </c>
      <c r="E103" s="8" t="s">
        <v>383</v>
      </c>
      <c r="F103" s="11">
        <v>20000</v>
      </c>
      <c r="G103" s="7">
        <v>1</v>
      </c>
    </row>
    <row r="104" spans="3:7" ht="15.75" thickBot="1">
      <c r="C104" s="12">
        <v>96</v>
      </c>
      <c r="D104" s="12" t="s">
        <v>425</v>
      </c>
      <c r="E104" s="13" t="s">
        <v>384</v>
      </c>
      <c r="F104" s="17">
        <v>300000</v>
      </c>
      <c r="G104" s="12">
        <v>1</v>
      </c>
    </row>
    <row r="105" spans="3:7" ht="15.75" thickBot="1">
      <c r="C105" s="12">
        <v>97</v>
      </c>
      <c r="D105" s="12" t="s">
        <v>400</v>
      </c>
      <c r="E105" s="13" t="s">
        <v>385</v>
      </c>
      <c r="F105" s="17">
        <v>130000</v>
      </c>
      <c r="G105" s="12">
        <v>1</v>
      </c>
    </row>
    <row r="106" spans="3:7" ht="15.75" thickBot="1">
      <c r="C106" s="12">
        <v>98</v>
      </c>
      <c r="D106" s="12" t="s">
        <v>398</v>
      </c>
      <c r="E106" s="13" t="s">
        <v>386</v>
      </c>
      <c r="F106" s="17">
        <v>150000</v>
      </c>
      <c r="G106" s="12">
        <v>1</v>
      </c>
    </row>
    <row r="107" spans="3:7" ht="15.75" thickBot="1">
      <c r="C107" s="12">
        <v>99</v>
      </c>
      <c r="D107" s="12" t="s">
        <v>405</v>
      </c>
      <c r="E107" s="13" t="s">
        <v>387</v>
      </c>
      <c r="F107" s="17">
        <v>30000</v>
      </c>
      <c r="G107" s="12">
        <v>1</v>
      </c>
    </row>
  </sheetData>
  <sheetProtection/>
  <mergeCells count="5">
    <mergeCell ref="C3:E3"/>
    <mergeCell ref="C5:G5"/>
    <mergeCell ref="F7:F8"/>
    <mergeCell ref="C7:C8"/>
    <mergeCell ref="E7:E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C2:H197"/>
  <sheetViews>
    <sheetView zoomScale="80" zoomScaleNormal="80" zoomScalePageLayoutView="0" workbookViewId="0" topLeftCell="A181">
      <selection activeCell="D9" sqref="D9"/>
    </sheetView>
  </sheetViews>
  <sheetFormatPr defaultColWidth="9.140625" defaultRowHeight="15"/>
  <cols>
    <col min="3" max="3" width="7.00390625" style="0" bestFit="1" customWidth="1"/>
    <col min="4" max="4" width="19.00390625" style="0" customWidth="1"/>
    <col min="5" max="5" width="35.421875" style="0" customWidth="1"/>
    <col min="6" max="6" width="30.28125" style="34" customWidth="1"/>
    <col min="7" max="7" width="17.00390625" style="0" customWidth="1"/>
  </cols>
  <sheetData>
    <row r="2" spans="3:8" s="1" customFormat="1" ht="18.75">
      <c r="C2" s="238" t="s">
        <v>426</v>
      </c>
      <c r="D2" s="238"/>
      <c r="E2" s="238"/>
      <c r="F2" s="238"/>
      <c r="G2" s="22"/>
      <c r="H2" s="22"/>
    </row>
    <row r="3" s="1" customFormat="1" ht="15">
      <c r="F3" s="18"/>
    </row>
    <row r="4" spans="3:8" s="1" customFormat="1" ht="15.75">
      <c r="C4" s="240" t="s">
        <v>570</v>
      </c>
      <c r="D4" s="240"/>
      <c r="E4" s="240"/>
      <c r="F4" s="240"/>
      <c r="G4" s="240"/>
      <c r="H4" s="240"/>
    </row>
    <row r="6" ht="15.75" thickBot="1"/>
    <row r="7" spans="3:7" ht="26.25">
      <c r="C7" s="241" t="s">
        <v>258</v>
      </c>
      <c r="D7" s="23"/>
      <c r="E7" s="243" t="s">
        <v>259</v>
      </c>
      <c r="F7" s="257" t="s">
        <v>391</v>
      </c>
      <c r="G7" s="23" t="s">
        <v>427</v>
      </c>
    </row>
    <row r="8" spans="3:7" ht="15">
      <c r="C8" s="255"/>
      <c r="D8" s="24"/>
      <c r="E8" s="256"/>
      <c r="F8" s="258"/>
      <c r="G8" s="24" t="s">
        <v>428</v>
      </c>
    </row>
    <row r="9" spans="3:7" ht="15.75" thickBot="1">
      <c r="C9" s="242"/>
      <c r="D9" s="42" t="s">
        <v>388</v>
      </c>
      <c r="E9" s="244"/>
      <c r="F9" s="259"/>
      <c r="G9" s="25"/>
    </row>
    <row r="10" spans="3:7" ht="43.5" customHeight="1" thickBot="1">
      <c r="C10" s="32">
        <v>1</v>
      </c>
      <c r="D10" s="32" t="s">
        <v>390</v>
      </c>
      <c r="E10" s="33" t="s">
        <v>429</v>
      </c>
      <c r="F10" s="36">
        <v>28000000</v>
      </c>
      <c r="G10" s="32">
        <v>1</v>
      </c>
    </row>
    <row r="11" spans="3:7" ht="52.5" thickBot="1">
      <c r="C11" s="32">
        <v>2</v>
      </c>
      <c r="D11" s="32" t="s">
        <v>390</v>
      </c>
      <c r="E11" s="33" t="s">
        <v>430</v>
      </c>
      <c r="F11" s="36">
        <v>10000000</v>
      </c>
      <c r="G11" s="32" t="s">
        <v>265</v>
      </c>
    </row>
    <row r="12" spans="3:7" ht="65.25" thickBot="1">
      <c r="C12" s="32">
        <v>3</v>
      </c>
      <c r="D12" s="32" t="s">
        <v>390</v>
      </c>
      <c r="E12" s="33" t="s">
        <v>431</v>
      </c>
      <c r="F12" s="36">
        <v>6000000</v>
      </c>
      <c r="G12" s="32">
        <v>1</v>
      </c>
    </row>
    <row r="13" spans="3:7" ht="52.5" thickBot="1">
      <c r="C13" s="32">
        <v>4</v>
      </c>
      <c r="D13" s="32" t="s">
        <v>390</v>
      </c>
      <c r="E13" s="33" t="s">
        <v>432</v>
      </c>
      <c r="F13" s="36">
        <v>5000000</v>
      </c>
      <c r="G13" s="32">
        <v>1</v>
      </c>
    </row>
    <row r="14" spans="3:7" ht="65.25" thickBot="1">
      <c r="C14" s="32">
        <v>5</v>
      </c>
      <c r="D14" s="32" t="s">
        <v>390</v>
      </c>
      <c r="E14" s="33" t="s">
        <v>433</v>
      </c>
      <c r="F14" s="36">
        <v>4000000</v>
      </c>
      <c r="G14" s="32" t="s">
        <v>265</v>
      </c>
    </row>
    <row r="15" spans="3:7" ht="78" thickBot="1">
      <c r="C15" s="32">
        <v>6</v>
      </c>
      <c r="D15" s="32" t="s">
        <v>390</v>
      </c>
      <c r="E15" s="33" t="s">
        <v>434</v>
      </c>
      <c r="F15" s="36">
        <v>4000000</v>
      </c>
      <c r="G15" s="32" t="s">
        <v>265</v>
      </c>
    </row>
    <row r="16" spans="3:7" ht="65.25" thickBot="1">
      <c r="C16" s="32">
        <v>7</v>
      </c>
      <c r="D16" s="32" t="s">
        <v>390</v>
      </c>
      <c r="E16" s="33" t="s">
        <v>435</v>
      </c>
      <c r="F16" s="36">
        <v>4000000</v>
      </c>
      <c r="G16" s="32" t="s">
        <v>265</v>
      </c>
    </row>
    <row r="17" spans="3:7" ht="78" thickBot="1">
      <c r="C17" s="32">
        <v>8</v>
      </c>
      <c r="D17" s="32" t="s">
        <v>390</v>
      </c>
      <c r="E17" s="33" t="s">
        <v>436</v>
      </c>
      <c r="F17" s="36">
        <v>3000000</v>
      </c>
      <c r="G17" s="32" t="s">
        <v>265</v>
      </c>
    </row>
    <row r="18" spans="3:7" ht="39.75" thickBot="1">
      <c r="C18" s="32">
        <v>9</v>
      </c>
      <c r="D18" s="32" t="s">
        <v>390</v>
      </c>
      <c r="E18" s="33" t="s">
        <v>437</v>
      </c>
      <c r="F18" s="36">
        <v>850000</v>
      </c>
      <c r="G18" s="32" t="s">
        <v>265</v>
      </c>
    </row>
    <row r="19" spans="3:7" ht="52.5" thickBot="1">
      <c r="C19" s="32">
        <v>10</v>
      </c>
      <c r="D19" s="32" t="s">
        <v>390</v>
      </c>
      <c r="E19" s="33" t="s">
        <v>438</v>
      </c>
      <c r="F19" s="36">
        <v>670000</v>
      </c>
      <c r="G19" s="32" t="s">
        <v>265</v>
      </c>
    </row>
    <row r="20" spans="3:7" ht="65.25" thickBot="1">
      <c r="C20" s="32">
        <v>11</v>
      </c>
      <c r="D20" s="32" t="s">
        <v>390</v>
      </c>
      <c r="E20" s="33" t="s">
        <v>439</v>
      </c>
      <c r="F20" s="36">
        <v>450000</v>
      </c>
      <c r="G20" s="32" t="s">
        <v>265</v>
      </c>
    </row>
    <row r="21" spans="3:7" ht="39.75" thickBot="1">
      <c r="C21" s="26">
        <v>12</v>
      </c>
      <c r="D21" s="26" t="s">
        <v>390</v>
      </c>
      <c r="E21" s="27" t="s">
        <v>440</v>
      </c>
      <c r="F21" s="37">
        <v>250000</v>
      </c>
      <c r="G21" s="26">
        <v>1</v>
      </c>
    </row>
    <row r="22" spans="3:7" ht="39.75" thickBot="1">
      <c r="C22" s="26">
        <v>13</v>
      </c>
      <c r="D22" s="26" t="s">
        <v>390</v>
      </c>
      <c r="E22" s="27" t="s">
        <v>441</v>
      </c>
      <c r="F22" s="37">
        <v>19800000</v>
      </c>
      <c r="G22" s="26">
        <v>1</v>
      </c>
    </row>
    <row r="23" spans="3:7" ht="39.75" thickBot="1">
      <c r="C23" s="26">
        <v>14</v>
      </c>
      <c r="D23" s="26" t="s">
        <v>390</v>
      </c>
      <c r="E23" s="27" t="s">
        <v>442</v>
      </c>
      <c r="F23" s="37">
        <v>19000000</v>
      </c>
      <c r="G23" s="26">
        <v>1</v>
      </c>
    </row>
    <row r="24" spans="3:7" ht="27" thickBot="1">
      <c r="C24" s="26">
        <v>15</v>
      </c>
      <c r="D24" s="26" t="s">
        <v>390</v>
      </c>
      <c r="E24" s="27" t="s">
        <v>443</v>
      </c>
      <c r="F24" s="37">
        <v>8200000</v>
      </c>
      <c r="G24" s="26">
        <v>1</v>
      </c>
    </row>
    <row r="25" spans="3:7" ht="27" thickBot="1">
      <c r="C25" s="26">
        <v>16</v>
      </c>
      <c r="D25" s="26" t="s">
        <v>390</v>
      </c>
      <c r="E25" s="27" t="s">
        <v>444</v>
      </c>
      <c r="F25" s="37">
        <v>3448000</v>
      </c>
      <c r="G25" s="26">
        <v>1</v>
      </c>
    </row>
    <row r="26" spans="3:7" ht="92.25" customHeight="1" thickBot="1">
      <c r="C26" s="26">
        <v>17</v>
      </c>
      <c r="D26" s="26" t="s">
        <v>389</v>
      </c>
      <c r="E26" s="27" t="s">
        <v>445</v>
      </c>
      <c r="F26" s="37">
        <v>2500000</v>
      </c>
      <c r="G26" s="26">
        <v>1</v>
      </c>
    </row>
    <row r="27" spans="3:7" ht="39.75" thickBot="1">
      <c r="C27" s="26">
        <v>18</v>
      </c>
      <c r="D27" s="26" t="s">
        <v>390</v>
      </c>
      <c r="E27" s="27" t="s">
        <v>446</v>
      </c>
      <c r="F27" s="37">
        <v>950000</v>
      </c>
      <c r="G27" s="26" t="s">
        <v>265</v>
      </c>
    </row>
    <row r="28" spans="3:7" ht="27" thickBot="1">
      <c r="C28" s="29">
        <v>19</v>
      </c>
      <c r="D28" s="29" t="s">
        <v>413</v>
      </c>
      <c r="E28" s="30" t="s">
        <v>447</v>
      </c>
      <c r="F28" s="38">
        <v>650000</v>
      </c>
      <c r="G28" s="29">
        <v>1</v>
      </c>
    </row>
    <row r="29" spans="3:7" ht="33.75" customHeight="1" thickBot="1">
      <c r="C29" s="26">
        <v>20</v>
      </c>
      <c r="D29" s="26" t="s">
        <v>389</v>
      </c>
      <c r="E29" s="27" t="s">
        <v>448</v>
      </c>
      <c r="F29" s="37">
        <v>600000</v>
      </c>
      <c r="G29" s="26">
        <v>1</v>
      </c>
    </row>
    <row r="30" spans="3:7" ht="27" thickBot="1">
      <c r="C30" s="26">
        <v>21</v>
      </c>
      <c r="D30" s="26" t="s">
        <v>399</v>
      </c>
      <c r="E30" s="30" t="s">
        <v>449</v>
      </c>
      <c r="F30" s="38">
        <v>500000</v>
      </c>
      <c r="G30" s="49">
        <v>1</v>
      </c>
    </row>
    <row r="31" spans="3:7" ht="15.75" thickBot="1">
      <c r="C31" s="29">
        <v>22</v>
      </c>
      <c r="D31" s="29" t="s">
        <v>401</v>
      </c>
      <c r="E31" s="30" t="s">
        <v>450</v>
      </c>
      <c r="F31" s="38">
        <v>500000</v>
      </c>
      <c r="G31" s="29">
        <v>1</v>
      </c>
    </row>
    <row r="32" spans="3:7" ht="27" thickBot="1">
      <c r="C32" s="29">
        <v>23</v>
      </c>
      <c r="D32" s="29" t="s">
        <v>394</v>
      </c>
      <c r="E32" s="30" t="s">
        <v>451</v>
      </c>
      <c r="F32" s="38">
        <v>400000</v>
      </c>
      <c r="G32" s="29" t="s">
        <v>452</v>
      </c>
    </row>
    <row r="33" spans="3:7" ht="15.75" thickBot="1">
      <c r="C33" s="29">
        <v>24</v>
      </c>
      <c r="D33" s="29" t="s">
        <v>402</v>
      </c>
      <c r="E33" s="30" t="s">
        <v>453</v>
      </c>
      <c r="F33" s="38">
        <v>400000</v>
      </c>
      <c r="G33" s="29">
        <v>1</v>
      </c>
    </row>
    <row r="34" spans="3:7" ht="27" thickBot="1">
      <c r="C34" s="29">
        <v>25</v>
      </c>
      <c r="D34" s="29" t="s">
        <v>5</v>
      </c>
      <c r="E34" s="30" t="s">
        <v>454</v>
      </c>
      <c r="F34" s="38">
        <v>400000</v>
      </c>
      <c r="G34" s="29">
        <v>1</v>
      </c>
    </row>
    <row r="35" spans="3:7" ht="27" thickBot="1">
      <c r="C35" s="29">
        <v>26</v>
      </c>
      <c r="D35" s="29" t="s">
        <v>6</v>
      </c>
      <c r="E35" s="30" t="s">
        <v>455</v>
      </c>
      <c r="F35" s="38">
        <v>400000</v>
      </c>
      <c r="G35" s="29">
        <v>1</v>
      </c>
    </row>
    <row r="36" spans="3:7" ht="27" thickBot="1">
      <c r="C36" s="29">
        <v>27</v>
      </c>
      <c r="D36" s="29" t="s">
        <v>404</v>
      </c>
      <c r="E36" s="30" t="s">
        <v>456</v>
      </c>
      <c r="F36" s="38">
        <v>400000</v>
      </c>
      <c r="G36" s="29">
        <v>1</v>
      </c>
    </row>
    <row r="37" spans="3:7" ht="27" thickBot="1">
      <c r="C37" s="29">
        <v>28</v>
      </c>
      <c r="D37" s="29" t="s">
        <v>402</v>
      </c>
      <c r="E37" s="30" t="s">
        <v>457</v>
      </c>
      <c r="F37" s="38">
        <v>400000</v>
      </c>
      <c r="G37" s="29">
        <v>1</v>
      </c>
    </row>
    <row r="38" spans="3:7" ht="15.75" thickBot="1">
      <c r="C38" s="26">
        <v>29</v>
      </c>
      <c r="D38" s="26" t="s">
        <v>390</v>
      </c>
      <c r="E38" s="27" t="s">
        <v>458</v>
      </c>
      <c r="F38" s="37">
        <v>380000</v>
      </c>
      <c r="G38" s="26">
        <v>1</v>
      </c>
    </row>
    <row r="39" spans="3:7" ht="27" thickBot="1">
      <c r="C39" s="26">
        <v>30</v>
      </c>
      <c r="D39" s="26" t="s">
        <v>7</v>
      </c>
      <c r="E39" s="27" t="s">
        <v>459</v>
      </c>
      <c r="F39" s="37">
        <v>380000</v>
      </c>
      <c r="G39" s="26">
        <v>1</v>
      </c>
    </row>
    <row r="40" spans="3:7" ht="135.75" customHeight="1" thickBot="1">
      <c r="C40" s="50">
        <v>31</v>
      </c>
      <c r="D40" s="50" t="s">
        <v>389</v>
      </c>
      <c r="E40" s="51" t="s">
        <v>569</v>
      </c>
      <c r="F40" s="52">
        <v>350000</v>
      </c>
      <c r="G40" s="50">
        <v>1</v>
      </c>
    </row>
    <row r="41" spans="3:7" ht="27" thickBot="1">
      <c r="C41" s="26">
        <v>32</v>
      </c>
      <c r="D41" s="26" t="s">
        <v>394</v>
      </c>
      <c r="E41" s="27" t="s">
        <v>460</v>
      </c>
      <c r="F41" s="37">
        <v>350000</v>
      </c>
      <c r="G41" s="26">
        <v>1</v>
      </c>
    </row>
    <row r="42" spans="3:7" ht="27" thickBot="1">
      <c r="C42" s="26">
        <v>33</v>
      </c>
      <c r="D42" s="26" t="s">
        <v>394</v>
      </c>
      <c r="E42" s="27" t="s">
        <v>461</v>
      </c>
      <c r="F42" s="37">
        <v>350000</v>
      </c>
      <c r="G42" s="26">
        <v>1</v>
      </c>
    </row>
    <row r="43" spans="3:7" ht="39.75" thickBot="1">
      <c r="C43" s="26">
        <v>34</v>
      </c>
      <c r="D43" s="26" t="s">
        <v>394</v>
      </c>
      <c r="E43" s="27" t="s">
        <v>462</v>
      </c>
      <c r="F43" s="37">
        <v>350000</v>
      </c>
      <c r="G43" s="26">
        <v>1</v>
      </c>
    </row>
    <row r="44" spans="3:7" ht="27" thickBot="1">
      <c r="C44" s="26">
        <v>35</v>
      </c>
      <c r="D44" s="26" t="s">
        <v>394</v>
      </c>
      <c r="E44" s="27" t="s">
        <v>463</v>
      </c>
      <c r="F44" s="37">
        <v>350000</v>
      </c>
      <c r="G44" s="26">
        <v>1</v>
      </c>
    </row>
    <row r="45" spans="3:7" ht="27" thickBot="1">
      <c r="C45" s="26">
        <v>36</v>
      </c>
      <c r="D45" s="26" t="s">
        <v>394</v>
      </c>
      <c r="E45" s="27" t="s">
        <v>464</v>
      </c>
      <c r="F45" s="37">
        <v>350000</v>
      </c>
      <c r="G45" s="26" t="s">
        <v>265</v>
      </c>
    </row>
    <row r="46" spans="3:7" ht="39.75" thickBot="1">
      <c r="C46" s="29">
        <v>37</v>
      </c>
      <c r="D46" s="29" t="s">
        <v>8</v>
      </c>
      <c r="E46" s="30" t="s">
        <v>465</v>
      </c>
      <c r="F46" s="38">
        <v>350000</v>
      </c>
      <c r="G46" s="29">
        <v>1</v>
      </c>
    </row>
    <row r="47" spans="3:7" ht="39.75" thickBot="1">
      <c r="C47" s="39">
        <v>38</v>
      </c>
      <c r="D47" s="39" t="s">
        <v>389</v>
      </c>
      <c r="E47" s="40" t="s">
        <v>9</v>
      </c>
      <c r="F47" s="41">
        <v>50000</v>
      </c>
      <c r="G47" s="39">
        <v>1</v>
      </c>
    </row>
    <row r="48" spans="3:7" ht="27" thickBot="1">
      <c r="C48" s="39">
        <v>39</v>
      </c>
      <c r="D48" s="39" t="s">
        <v>389</v>
      </c>
      <c r="E48" s="40" t="s">
        <v>10</v>
      </c>
      <c r="F48" s="41" t="s">
        <v>571</v>
      </c>
      <c r="G48" s="39" t="s">
        <v>276</v>
      </c>
    </row>
    <row r="49" spans="3:7" ht="27" thickBot="1">
      <c r="C49" s="26">
        <v>40</v>
      </c>
      <c r="D49" s="26" t="s">
        <v>7</v>
      </c>
      <c r="E49" s="27" t="s">
        <v>466</v>
      </c>
      <c r="F49" s="37">
        <v>350000</v>
      </c>
      <c r="G49" s="26">
        <v>1</v>
      </c>
    </row>
    <row r="50" spans="3:7" ht="27" thickBot="1">
      <c r="C50" s="26">
        <v>41</v>
      </c>
      <c r="D50" s="26" t="s">
        <v>398</v>
      </c>
      <c r="E50" s="27" t="s">
        <v>467</v>
      </c>
      <c r="F50" s="37">
        <v>350000</v>
      </c>
      <c r="G50" s="26">
        <v>1</v>
      </c>
    </row>
    <row r="51" spans="3:7" ht="27" thickBot="1">
      <c r="C51" s="26">
        <v>42</v>
      </c>
      <c r="D51" s="26" t="s">
        <v>398</v>
      </c>
      <c r="E51" s="27" t="s">
        <v>468</v>
      </c>
      <c r="F51" s="37">
        <v>350000</v>
      </c>
      <c r="G51" s="26">
        <v>1</v>
      </c>
    </row>
    <row r="52" spans="3:7" ht="27" thickBot="1">
      <c r="C52" s="26">
        <v>43</v>
      </c>
      <c r="D52" s="26" t="s">
        <v>390</v>
      </c>
      <c r="E52" s="27" t="s">
        <v>469</v>
      </c>
      <c r="F52" s="37">
        <v>339243</v>
      </c>
      <c r="G52" s="26">
        <v>1</v>
      </c>
    </row>
    <row r="53" spans="3:7" ht="15.75" thickBot="1">
      <c r="C53" s="26">
        <v>44</v>
      </c>
      <c r="D53" s="26" t="s">
        <v>399</v>
      </c>
      <c r="E53" s="27" t="s">
        <v>470</v>
      </c>
      <c r="F53" s="37">
        <v>300000</v>
      </c>
      <c r="G53" s="26">
        <v>1</v>
      </c>
    </row>
    <row r="54" spans="3:7" ht="27" thickBot="1">
      <c r="C54" s="29">
        <v>45</v>
      </c>
      <c r="D54" s="29" t="s">
        <v>404</v>
      </c>
      <c r="E54" s="30" t="s">
        <v>471</v>
      </c>
      <c r="F54" s="38">
        <v>300000</v>
      </c>
      <c r="G54" s="29">
        <v>1</v>
      </c>
    </row>
    <row r="55" spans="3:7" ht="27" thickBot="1">
      <c r="C55" s="29">
        <v>46</v>
      </c>
      <c r="D55" s="29" t="s">
        <v>405</v>
      </c>
      <c r="E55" s="30" t="s">
        <v>472</v>
      </c>
      <c r="F55" s="38">
        <v>300000</v>
      </c>
      <c r="G55" s="29">
        <v>1</v>
      </c>
    </row>
    <row r="56" spans="3:7" ht="27" thickBot="1">
      <c r="C56" s="26">
        <v>47</v>
      </c>
      <c r="D56" s="26" t="s">
        <v>401</v>
      </c>
      <c r="E56" s="27" t="s">
        <v>473</v>
      </c>
      <c r="F56" s="37">
        <v>300000</v>
      </c>
      <c r="G56" s="26">
        <v>1</v>
      </c>
    </row>
    <row r="57" spans="3:7" ht="27" thickBot="1">
      <c r="C57" s="26">
        <v>48</v>
      </c>
      <c r="D57" s="26" t="s">
        <v>401</v>
      </c>
      <c r="E57" s="27" t="s">
        <v>474</v>
      </c>
      <c r="F57" s="37">
        <v>300000</v>
      </c>
      <c r="G57" s="26">
        <v>1</v>
      </c>
    </row>
    <row r="58" spans="3:7" ht="27" thickBot="1">
      <c r="C58" s="29">
        <v>49</v>
      </c>
      <c r="D58" s="29" t="s">
        <v>11</v>
      </c>
      <c r="E58" s="30" t="s">
        <v>475</v>
      </c>
      <c r="F58" s="38">
        <v>300000</v>
      </c>
      <c r="G58" s="29">
        <v>1</v>
      </c>
    </row>
    <row r="59" spans="3:7" ht="15.75" thickBot="1">
      <c r="C59" s="29">
        <v>50</v>
      </c>
      <c r="D59" s="29" t="s">
        <v>403</v>
      </c>
      <c r="E59" s="30" t="s">
        <v>476</v>
      </c>
      <c r="F59" s="38">
        <v>280000</v>
      </c>
      <c r="G59" s="29">
        <v>1</v>
      </c>
    </row>
    <row r="60" spans="3:7" ht="31.5" customHeight="1" thickBot="1">
      <c r="C60" s="26">
        <v>51</v>
      </c>
      <c r="D60" s="26" t="s">
        <v>390</v>
      </c>
      <c r="E60" s="27" t="s">
        <v>12</v>
      </c>
      <c r="F60" s="37">
        <v>250000</v>
      </c>
      <c r="G60" s="26">
        <v>1</v>
      </c>
    </row>
    <row r="61" spans="3:7" ht="15.75" thickBot="1">
      <c r="C61" s="26">
        <v>52</v>
      </c>
      <c r="D61" s="26" t="s">
        <v>7</v>
      </c>
      <c r="E61" s="27" t="s">
        <v>477</v>
      </c>
      <c r="F61" s="37">
        <v>250000</v>
      </c>
      <c r="G61" s="26" t="s">
        <v>265</v>
      </c>
    </row>
    <row r="62" spans="3:7" ht="27" thickBot="1">
      <c r="C62" s="29">
        <v>53</v>
      </c>
      <c r="D62" s="29" t="s">
        <v>413</v>
      </c>
      <c r="E62" s="30" t="s">
        <v>478</v>
      </c>
      <c r="F62" s="38">
        <v>250000</v>
      </c>
      <c r="G62" s="29">
        <v>1</v>
      </c>
    </row>
    <row r="63" spans="3:7" ht="27" thickBot="1">
      <c r="C63" s="29">
        <v>54</v>
      </c>
      <c r="D63" s="29" t="s">
        <v>414</v>
      </c>
      <c r="E63" s="30" t="s">
        <v>479</v>
      </c>
      <c r="F63" s="38">
        <v>250000</v>
      </c>
      <c r="G63" s="29">
        <v>1</v>
      </c>
    </row>
    <row r="64" spans="3:7" ht="27" thickBot="1">
      <c r="C64" s="26">
        <v>55</v>
      </c>
      <c r="D64" s="26" t="s">
        <v>13</v>
      </c>
      <c r="E64" s="27" t="s">
        <v>480</v>
      </c>
      <c r="F64" s="37">
        <v>245000</v>
      </c>
      <c r="G64" s="26">
        <v>1</v>
      </c>
    </row>
    <row r="65" spans="3:7" ht="15.75" thickBot="1">
      <c r="C65" s="26">
        <v>56</v>
      </c>
      <c r="D65" s="26" t="s">
        <v>401</v>
      </c>
      <c r="E65" s="27" t="s">
        <v>481</v>
      </c>
      <c r="F65" s="37">
        <v>200000</v>
      </c>
      <c r="G65" s="26">
        <v>1</v>
      </c>
    </row>
    <row r="66" spans="3:7" ht="27" thickBot="1">
      <c r="C66" s="29">
        <v>57</v>
      </c>
      <c r="D66" s="29" t="s">
        <v>420</v>
      </c>
      <c r="E66" s="30" t="s">
        <v>483</v>
      </c>
      <c r="F66" s="38">
        <v>200000</v>
      </c>
      <c r="G66" s="29">
        <v>1</v>
      </c>
    </row>
    <row r="67" spans="3:7" ht="39.75" thickBot="1">
      <c r="C67" s="29">
        <v>58</v>
      </c>
      <c r="D67" s="29" t="s">
        <v>413</v>
      </c>
      <c r="E67" s="30" t="s">
        <v>484</v>
      </c>
      <c r="F67" s="38">
        <v>200000</v>
      </c>
      <c r="G67" s="29">
        <v>1</v>
      </c>
    </row>
    <row r="68" spans="3:7" ht="27" thickBot="1">
      <c r="C68" s="29">
        <v>59</v>
      </c>
      <c r="D68" s="29" t="s">
        <v>417</v>
      </c>
      <c r="E68" s="30" t="s">
        <v>485</v>
      </c>
      <c r="F68" s="38">
        <v>195000</v>
      </c>
      <c r="G68" s="29">
        <v>1</v>
      </c>
    </row>
    <row r="69" spans="3:7" ht="27" thickBot="1">
      <c r="C69" s="29">
        <v>60</v>
      </c>
      <c r="D69" s="29" t="s">
        <v>410</v>
      </c>
      <c r="E69" s="27" t="s">
        <v>486</v>
      </c>
      <c r="F69" s="37">
        <v>184000</v>
      </c>
      <c r="G69" s="26">
        <v>1</v>
      </c>
    </row>
    <row r="70" spans="3:7" ht="39.75" thickBot="1">
      <c r="C70" s="26">
        <v>61</v>
      </c>
      <c r="D70" s="26" t="s">
        <v>390</v>
      </c>
      <c r="E70" s="27" t="s">
        <v>487</v>
      </c>
      <c r="F70" s="37">
        <v>180000</v>
      </c>
      <c r="G70" s="26">
        <v>1</v>
      </c>
    </row>
    <row r="71" spans="3:7" ht="27" thickBot="1">
      <c r="C71" s="29">
        <v>62</v>
      </c>
      <c r="D71" s="29" t="s">
        <v>14</v>
      </c>
      <c r="E71" s="30" t="s">
        <v>488</v>
      </c>
      <c r="F71" s="38">
        <v>180000</v>
      </c>
      <c r="G71" s="29">
        <v>1</v>
      </c>
    </row>
    <row r="72" spans="3:7" ht="27" thickBot="1">
      <c r="C72" s="26">
        <v>63</v>
      </c>
      <c r="D72" s="26" t="s">
        <v>397</v>
      </c>
      <c r="E72" s="27" t="s">
        <v>489</v>
      </c>
      <c r="F72" s="37">
        <v>170000</v>
      </c>
      <c r="G72" s="26">
        <v>1</v>
      </c>
    </row>
    <row r="73" spans="3:7" ht="27" thickBot="1">
      <c r="C73" s="29">
        <v>64</v>
      </c>
      <c r="D73" s="29" t="s">
        <v>15</v>
      </c>
      <c r="E73" s="30" t="s">
        <v>490</v>
      </c>
      <c r="F73" s="38">
        <v>170000</v>
      </c>
      <c r="G73" s="29">
        <v>1</v>
      </c>
    </row>
    <row r="74" spans="3:7" ht="27" thickBot="1">
      <c r="C74" s="29">
        <v>65</v>
      </c>
      <c r="D74" s="29" t="s">
        <v>405</v>
      </c>
      <c r="E74" s="30" t="s">
        <v>491</v>
      </c>
      <c r="F74" s="38">
        <v>170000</v>
      </c>
      <c r="G74" s="29">
        <v>1</v>
      </c>
    </row>
    <row r="75" spans="3:7" ht="27" thickBot="1">
      <c r="C75" s="29">
        <v>66</v>
      </c>
      <c r="D75" s="29" t="s">
        <v>405</v>
      </c>
      <c r="E75" s="30" t="s">
        <v>492</v>
      </c>
      <c r="F75" s="38">
        <v>170000</v>
      </c>
      <c r="G75" s="29">
        <v>1</v>
      </c>
    </row>
    <row r="76" spans="3:7" ht="27" thickBot="1">
      <c r="C76" s="29">
        <v>67</v>
      </c>
      <c r="D76" s="29" t="s">
        <v>16</v>
      </c>
      <c r="E76" s="30" t="s">
        <v>493</v>
      </c>
      <c r="F76" s="38">
        <v>160000</v>
      </c>
      <c r="G76" s="29">
        <v>1</v>
      </c>
    </row>
    <row r="77" spans="3:7" ht="27" thickBot="1">
      <c r="C77" s="26">
        <v>68</v>
      </c>
      <c r="D77" s="26" t="s">
        <v>390</v>
      </c>
      <c r="E77" s="27" t="s">
        <v>494</v>
      </c>
      <c r="F77" s="37">
        <v>150000</v>
      </c>
      <c r="G77" s="26" t="s">
        <v>265</v>
      </c>
    </row>
    <row r="78" spans="3:7" ht="27" thickBot="1">
      <c r="C78" s="26">
        <v>69</v>
      </c>
      <c r="D78" s="26" t="s">
        <v>398</v>
      </c>
      <c r="E78" s="27" t="s">
        <v>495</v>
      </c>
      <c r="F78" s="37">
        <v>150000</v>
      </c>
      <c r="G78" s="26">
        <v>1</v>
      </c>
    </row>
    <row r="79" spans="3:7" ht="27" thickBot="1">
      <c r="C79" s="26">
        <v>70</v>
      </c>
      <c r="D79" s="26" t="s">
        <v>398</v>
      </c>
      <c r="E79" s="27" t="s">
        <v>496</v>
      </c>
      <c r="F79" s="37">
        <v>150000</v>
      </c>
      <c r="G79" s="26">
        <v>1</v>
      </c>
    </row>
    <row r="80" spans="3:7" ht="27" thickBot="1">
      <c r="C80" s="26">
        <v>71</v>
      </c>
      <c r="D80" s="26" t="s">
        <v>399</v>
      </c>
      <c r="E80" s="27" t="s">
        <v>497</v>
      </c>
      <c r="F80" s="37">
        <v>150000</v>
      </c>
      <c r="G80" s="26">
        <v>1</v>
      </c>
    </row>
    <row r="81" spans="3:7" ht="27" thickBot="1">
      <c r="C81" s="26">
        <v>72</v>
      </c>
      <c r="D81" s="26" t="s">
        <v>399</v>
      </c>
      <c r="E81" s="27" t="s">
        <v>498</v>
      </c>
      <c r="F81" s="37">
        <v>150000</v>
      </c>
      <c r="G81" s="26">
        <v>1</v>
      </c>
    </row>
    <row r="82" spans="3:7" ht="27" thickBot="1">
      <c r="C82" s="29">
        <v>73</v>
      </c>
      <c r="D82" s="29" t="s">
        <v>413</v>
      </c>
      <c r="E82" s="30" t="s">
        <v>499</v>
      </c>
      <c r="F82" s="38">
        <v>150000</v>
      </c>
      <c r="G82" s="29">
        <v>1</v>
      </c>
    </row>
    <row r="83" spans="3:7" ht="27" thickBot="1">
      <c r="C83" s="29">
        <v>74</v>
      </c>
      <c r="D83" s="29" t="s">
        <v>404</v>
      </c>
      <c r="E83" s="30" t="s">
        <v>500</v>
      </c>
      <c r="F83" s="38">
        <v>150000</v>
      </c>
      <c r="G83" s="29">
        <v>1</v>
      </c>
    </row>
    <row r="84" spans="3:7" ht="39.75" thickBot="1">
      <c r="C84" s="29">
        <v>75</v>
      </c>
      <c r="D84" s="29" t="s">
        <v>17</v>
      </c>
      <c r="E84" s="30" t="s">
        <v>501</v>
      </c>
      <c r="F84" s="38">
        <v>150000</v>
      </c>
      <c r="G84" s="29" t="s">
        <v>265</v>
      </c>
    </row>
    <row r="85" spans="3:7" ht="27" thickBot="1">
      <c r="C85" s="29">
        <v>76</v>
      </c>
      <c r="D85" s="29" t="s">
        <v>402</v>
      </c>
      <c r="E85" s="30" t="s">
        <v>502</v>
      </c>
      <c r="F85" s="38">
        <v>150000</v>
      </c>
      <c r="G85" s="29" t="s">
        <v>265</v>
      </c>
    </row>
    <row r="86" spans="3:7" ht="52.5" thickBot="1">
      <c r="C86" s="29">
        <v>77</v>
      </c>
      <c r="D86" s="29" t="s">
        <v>18</v>
      </c>
      <c r="E86" s="30" t="s">
        <v>503</v>
      </c>
      <c r="F86" s="38">
        <v>140000</v>
      </c>
      <c r="G86" s="29">
        <v>1</v>
      </c>
    </row>
    <row r="87" spans="3:7" ht="27" thickBot="1">
      <c r="C87" s="26">
        <v>78</v>
      </c>
      <c r="D87" s="26" t="s">
        <v>409</v>
      </c>
      <c r="E87" s="27" t="s">
        <v>504</v>
      </c>
      <c r="F87" s="37">
        <v>137000</v>
      </c>
      <c r="G87" s="26">
        <v>1</v>
      </c>
    </row>
    <row r="88" spans="3:7" ht="15.75" thickBot="1">
      <c r="C88" s="29">
        <v>79</v>
      </c>
      <c r="D88" s="29" t="s">
        <v>19</v>
      </c>
      <c r="E88" s="30" t="s">
        <v>505</v>
      </c>
      <c r="F88" s="38">
        <v>130000</v>
      </c>
      <c r="G88" s="29">
        <v>1</v>
      </c>
    </row>
    <row r="89" spans="3:7" ht="27" thickBot="1">
      <c r="C89" s="29">
        <v>80</v>
      </c>
      <c r="D89" s="29" t="s">
        <v>400</v>
      </c>
      <c r="E89" s="30" t="s">
        <v>506</v>
      </c>
      <c r="F89" s="38">
        <v>130000</v>
      </c>
      <c r="G89" s="29">
        <v>1</v>
      </c>
    </row>
    <row r="90" spans="3:7" ht="27" thickBot="1">
      <c r="C90" s="26">
        <v>81</v>
      </c>
      <c r="D90" s="26" t="s">
        <v>20</v>
      </c>
      <c r="E90" s="27" t="s">
        <v>507</v>
      </c>
      <c r="F90" s="37">
        <v>125000</v>
      </c>
      <c r="G90" s="26">
        <v>1</v>
      </c>
    </row>
    <row r="91" spans="3:7" ht="27" thickBot="1">
      <c r="C91" s="26">
        <v>82</v>
      </c>
      <c r="D91" s="26" t="s">
        <v>410</v>
      </c>
      <c r="E91" s="27" t="s">
        <v>508</v>
      </c>
      <c r="F91" s="37">
        <v>125000</v>
      </c>
      <c r="G91" s="26">
        <v>1</v>
      </c>
    </row>
    <row r="92" spans="3:7" ht="27" thickBot="1">
      <c r="C92" s="26">
        <v>83</v>
      </c>
      <c r="D92" s="26" t="s">
        <v>390</v>
      </c>
      <c r="E92" s="27" t="s">
        <v>509</v>
      </c>
      <c r="F92" s="37">
        <v>120000</v>
      </c>
      <c r="G92" s="26" t="s">
        <v>276</v>
      </c>
    </row>
    <row r="93" spans="3:7" ht="27" thickBot="1">
      <c r="C93" s="29">
        <v>84</v>
      </c>
      <c r="D93" s="29" t="s">
        <v>407</v>
      </c>
      <c r="E93" s="30" t="s">
        <v>510</v>
      </c>
      <c r="F93" s="38">
        <v>120000</v>
      </c>
      <c r="G93" s="29">
        <v>1</v>
      </c>
    </row>
    <row r="94" spans="3:7" ht="27" thickBot="1">
      <c r="C94" s="29">
        <v>85</v>
      </c>
      <c r="D94" s="29" t="s">
        <v>5</v>
      </c>
      <c r="E94" s="30" t="s">
        <v>511</v>
      </c>
      <c r="F94" s="38">
        <v>120000</v>
      </c>
      <c r="G94" s="29">
        <v>1</v>
      </c>
    </row>
    <row r="95" spans="3:7" ht="27" thickBot="1">
      <c r="C95" s="29">
        <v>86</v>
      </c>
      <c r="D95" s="29" t="s">
        <v>404</v>
      </c>
      <c r="E95" s="30" t="s">
        <v>512</v>
      </c>
      <c r="F95" s="38">
        <v>120000</v>
      </c>
      <c r="G95" s="29">
        <v>1</v>
      </c>
    </row>
    <row r="96" spans="3:7" ht="27" thickBot="1">
      <c r="C96" s="28">
        <v>87</v>
      </c>
      <c r="D96" s="28" t="s">
        <v>20</v>
      </c>
      <c r="E96" s="27" t="s">
        <v>513</v>
      </c>
      <c r="F96" s="37">
        <v>112000</v>
      </c>
      <c r="G96" s="26">
        <v>1</v>
      </c>
    </row>
    <row r="97" spans="3:7" ht="27" thickBot="1">
      <c r="C97" s="26">
        <v>88</v>
      </c>
      <c r="D97" s="26" t="s">
        <v>390</v>
      </c>
      <c r="E97" s="27" t="s">
        <v>514</v>
      </c>
      <c r="F97" s="37">
        <v>110000</v>
      </c>
      <c r="G97" s="26">
        <v>1</v>
      </c>
    </row>
    <row r="98" spans="3:7" ht="15.75" thickBot="1">
      <c r="C98" s="26">
        <v>89</v>
      </c>
      <c r="D98" s="26" t="s">
        <v>417</v>
      </c>
      <c r="E98" s="30" t="s">
        <v>36</v>
      </c>
      <c r="F98" s="38">
        <v>105000</v>
      </c>
      <c r="G98" s="29">
        <v>1</v>
      </c>
    </row>
    <row r="99" spans="3:7" ht="39.75" thickBot="1">
      <c r="C99" s="26">
        <v>90</v>
      </c>
      <c r="D99" s="26" t="s">
        <v>398</v>
      </c>
      <c r="E99" s="27" t="s">
        <v>515</v>
      </c>
      <c r="F99" s="37">
        <v>100000</v>
      </c>
      <c r="G99" s="26">
        <v>1</v>
      </c>
    </row>
    <row r="100" spans="3:7" ht="27" thickBot="1">
      <c r="C100" s="29">
        <v>91</v>
      </c>
      <c r="D100" s="29" t="s">
        <v>404</v>
      </c>
      <c r="E100" s="30" t="s">
        <v>516</v>
      </c>
      <c r="F100" s="38">
        <v>100000</v>
      </c>
      <c r="G100" s="29">
        <v>1</v>
      </c>
    </row>
    <row r="101" spans="3:7" ht="27" thickBot="1">
      <c r="C101" s="29">
        <v>92</v>
      </c>
      <c r="D101" s="29" t="s">
        <v>411</v>
      </c>
      <c r="E101" s="30" t="s">
        <v>517</v>
      </c>
      <c r="F101" s="38">
        <v>100000</v>
      </c>
      <c r="G101" s="29">
        <v>1</v>
      </c>
    </row>
    <row r="102" spans="3:7" ht="27" thickBot="1">
      <c r="C102" s="29">
        <v>93</v>
      </c>
      <c r="D102" s="29" t="s">
        <v>21</v>
      </c>
      <c r="E102" s="30" t="s">
        <v>518</v>
      </c>
      <c r="F102" s="38">
        <v>100000</v>
      </c>
      <c r="G102" s="29">
        <v>1</v>
      </c>
    </row>
    <row r="103" spans="3:7" ht="27" thickBot="1">
      <c r="C103" s="29">
        <v>94</v>
      </c>
      <c r="D103" s="29" t="s">
        <v>22</v>
      </c>
      <c r="E103" s="30" t="s">
        <v>519</v>
      </c>
      <c r="F103" s="38">
        <v>100000</v>
      </c>
      <c r="G103" s="29">
        <v>1</v>
      </c>
    </row>
    <row r="104" spans="3:7" ht="15.75" thickBot="1">
      <c r="C104" s="29">
        <v>95</v>
      </c>
      <c r="D104" s="29" t="s">
        <v>402</v>
      </c>
      <c r="E104" s="30" t="s">
        <v>520</v>
      </c>
      <c r="F104" s="38">
        <v>100000</v>
      </c>
      <c r="G104" s="29">
        <v>1</v>
      </c>
    </row>
    <row r="105" spans="3:7" ht="27" thickBot="1">
      <c r="C105" s="29">
        <v>96</v>
      </c>
      <c r="D105" s="29" t="s">
        <v>23</v>
      </c>
      <c r="E105" s="30" t="s">
        <v>521</v>
      </c>
      <c r="F105" s="38">
        <v>100000</v>
      </c>
      <c r="G105" s="29">
        <v>1</v>
      </c>
    </row>
    <row r="106" spans="3:7" ht="39.75" thickBot="1">
      <c r="C106" s="29">
        <v>97</v>
      </c>
      <c r="D106" s="29" t="s">
        <v>413</v>
      </c>
      <c r="E106" s="30" t="s">
        <v>522</v>
      </c>
      <c r="F106" s="38">
        <v>100000</v>
      </c>
      <c r="G106" s="29">
        <v>1</v>
      </c>
    </row>
    <row r="107" spans="3:7" ht="27" thickBot="1">
      <c r="C107" s="29">
        <v>98</v>
      </c>
      <c r="D107" s="29" t="s">
        <v>24</v>
      </c>
      <c r="E107" s="30" t="s">
        <v>523</v>
      </c>
      <c r="F107" s="38">
        <v>100000</v>
      </c>
      <c r="G107" s="29" t="s">
        <v>265</v>
      </c>
    </row>
    <row r="108" spans="3:7" ht="27" thickBot="1">
      <c r="C108" s="29">
        <v>99</v>
      </c>
      <c r="D108" s="29" t="s">
        <v>14</v>
      </c>
      <c r="E108" s="30" t="s">
        <v>524</v>
      </c>
      <c r="F108" s="38">
        <v>98000</v>
      </c>
      <c r="G108" s="29">
        <v>1</v>
      </c>
    </row>
    <row r="109" spans="3:7" ht="27" thickBot="1">
      <c r="C109" s="29">
        <v>100</v>
      </c>
      <c r="D109" s="29" t="s">
        <v>23</v>
      </c>
      <c r="E109" s="30" t="s">
        <v>525</v>
      </c>
      <c r="F109" s="38">
        <v>95000</v>
      </c>
      <c r="G109" s="29">
        <v>1</v>
      </c>
    </row>
    <row r="110" spans="3:7" ht="27" thickBot="1">
      <c r="C110" s="29">
        <v>101</v>
      </c>
      <c r="D110" s="29" t="s">
        <v>406</v>
      </c>
      <c r="E110" s="30" t="s">
        <v>526</v>
      </c>
      <c r="F110" s="38">
        <v>90000</v>
      </c>
      <c r="G110" s="29">
        <v>1</v>
      </c>
    </row>
    <row r="111" spans="3:7" ht="39.75" thickBot="1">
      <c r="C111" s="29">
        <v>102</v>
      </c>
      <c r="D111" s="29" t="s">
        <v>23</v>
      </c>
      <c r="E111" s="30" t="s">
        <v>527</v>
      </c>
      <c r="F111" s="38">
        <v>90000</v>
      </c>
      <c r="G111" s="29">
        <v>1</v>
      </c>
    </row>
    <row r="112" spans="3:7" ht="27" thickBot="1">
      <c r="C112" s="29">
        <v>103</v>
      </c>
      <c r="D112" s="29" t="s">
        <v>25</v>
      </c>
      <c r="E112" s="30" t="s">
        <v>528</v>
      </c>
      <c r="F112" s="38">
        <v>85000</v>
      </c>
      <c r="G112" s="29">
        <v>1</v>
      </c>
    </row>
    <row r="113" spans="3:7" ht="27" thickBot="1">
      <c r="C113" s="29">
        <v>104</v>
      </c>
      <c r="D113" s="29" t="s">
        <v>26</v>
      </c>
      <c r="E113" s="30" t="s">
        <v>745</v>
      </c>
      <c r="F113" s="38">
        <v>85000</v>
      </c>
      <c r="G113" s="29">
        <v>1</v>
      </c>
    </row>
    <row r="114" spans="3:7" ht="27" thickBot="1">
      <c r="C114" s="29">
        <v>105</v>
      </c>
      <c r="D114" s="29" t="s">
        <v>413</v>
      </c>
      <c r="E114" s="30" t="s">
        <v>746</v>
      </c>
      <c r="F114" s="38">
        <v>85000</v>
      </c>
      <c r="G114" s="29">
        <v>1</v>
      </c>
    </row>
    <row r="115" spans="3:7" ht="27" thickBot="1">
      <c r="C115" s="29">
        <v>106</v>
      </c>
      <c r="D115" s="29" t="s">
        <v>22</v>
      </c>
      <c r="E115" s="30" t="s">
        <v>747</v>
      </c>
      <c r="F115" s="38">
        <v>84000</v>
      </c>
      <c r="G115" s="29">
        <v>1</v>
      </c>
    </row>
    <row r="116" spans="3:7" ht="27" thickBot="1">
      <c r="C116" s="29">
        <v>107</v>
      </c>
      <c r="D116" s="29" t="s">
        <v>14</v>
      </c>
      <c r="E116" s="30" t="s">
        <v>748</v>
      </c>
      <c r="F116" s="38">
        <v>80000</v>
      </c>
      <c r="G116" s="29">
        <v>1</v>
      </c>
    </row>
    <row r="117" spans="3:7" ht="15.75" thickBot="1">
      <c r="C117" s="29">
        <v>108</v>
      </c>
      <c r="D117" s="29" t="s">
        <v>415</v>
      </c>
      <c r="E117" s="30" t="s">
        <v>749</v>
      </c>
      <c r="F117" s="38">
        <v>80000</v>
      </c>
      <c r="G117" s="29">
        <v>1</v>
      </c>
    </row>
    <row r="118" spans="3:7" ht="15.75" thickBot="1">
      <c r="C118" s="29">
        <v>109</v>
      </c>
      <c r="D118" s="29" t="s">
        <v>27</v>
      </c>
      <c r="E118" s="30" t="s">
        <v>750</v>
      </c>
      <c r="F118" s="38">
        <v>80000</v>
      </c>
      <c r="G118" s="29">
        <v>1</v>
      </c>
    </row>
    <row r="119" spans="3:7" ht="27" thickBot="1">
      <c r="C119" s="29">
        <v>110</v>
      </c>
      <c r="D119" s="29" t="s">
        <v>6</v>
      </c>
      <c r="E119" s="30" t="s">
        <v>751</v>
      </c>
      <c r="F119" s="38">
        <v>80000</v>
      </c>
      <c r="G119" s="29">
        <v>1</v>
      </c>
    </row>
    <row r="120" spans="3:7" ht="27" thickBot="1">
      <c r="C120" s="29">
        <v>111</v>
      </c>
      <c r="D120" s="29" t="s">
        <v>26</v>
      </c>
      <c r="E120" s="30" t="s">
        <v>752</v>
      </c>
      <c r="F120" s="38">
        <v>80000</v>
      </c>
      <c r="G120" s="29">
        <v>1</v>
      </c>
    </row>
    <row r="121" spans="3:7" ht="27" thickBot="1">
      <c r="C121" s="29">
        <v>112</v>
      </c>
      <c r="D121" s="29" t="s">
        <v>27</v>
      </c>
      <c r="E121" s="30" t="s">
        <v>753</v>
      </c>
      <c r="F121" s="38">
        <v>80000</v>
      </c>
      <c r="G121" s="29">
        <v>1</v>
      </c>
    </row>
    <row r="122" spans="3:7" ht="27" thickBot="1">
      <c r="C122" s="29">
        <v>113</v>
      </c>
      <c r="D122" s="29" t="s">
        <v>5</v>
      </c>
      <c r="E122" s="30" t="s">
        <v>754</v>
      </c>
      <c r="F122" s="38">
        <v>80000</v>
      </c>
      <c r="G122" s="29">
        <v>1</v>
      </c>
    </row>
    <row r="123" spans="3:7" ht="27" thickBot="1">
      <c r="C123" s="29">
        <v>114</v>
      </c>
      <c r="D123" s="29" t="s">
        <v>405</v>
      </c>
      <c r="E123" s="30" t="s">
        <v>755</v>
      </c>
      <c r="F123" s="38">
        <v>80000</v>
      </c>
      <c r="G123" s="29">
        <v>1</v>
      </c>
    </row>
    <row r="124" spans="3:7" ht="27" thickBot="1">
      <c r="C124" s="29">
        <v>115</v>
      </c>
      <c r="D124" s="29" t="s">
        <v>28</v>
      </c>
      <c r="E124" s="30" t="s">
        <v>756</v>
      </c>
      <c r="F124" s="38">
        <v>80000</v>
      </c>
      <c r="G124" s="29">
        <v>1</v>
      </c>
    </row>
    <row r="125" spans="3:7" ht="27" thickBot="1">
      <c r="C125" s="29">
        <v>116</v>
      </c>
      <c r="D125" s="29" t="s">
        <v>405</v>
      </c>
      <c r="E125" s="30" t="s">
        <v>757</v>
      </c>
      <c r="F125" s="38">
        <v>80000</v>
      </c>
      <c r="G125" s="29">
        <v>1</v>
      </c>
    </row>
    <row r="126" spans="3:7" ht="39.75" thickBot="1">
      <c r="C126" s="26">
        <v>117</v>
      </c>
      <c r="D126" s="26" t="s">
        <v>390</v>
      </c>
      <c r="E126" s="27" t="s">
        <v>758</v>
      </c>
      <c r="F126" s="37">
        <v>73000</v>
      </c>
      <c r="G126" s="26">
        <v>1</v>
      </c>
    </row>
    <row r="127" spans="3:7" ht="27" thickBot="1">
      <c r="C127" s="29">
        <v>118</v>
      </c>
      <c r="D127" s="29" t="s">
        <v>22</v>
      </c>
      <c r="E127" s="30" t="s">
        <v>759</v>
      </c>
      <c r="F127" s="38">
        <v>70000</v>
      </c>
      <c r="G127" s="29">
        <v>1</v>
      </c>
    </row>
    <row r="128" spans="3:7" ht="27" thickBot="1">
      <c r="C128" s="29">
        <v>119</v>
      </c>
      <c r="D128" s="29" t="s">
        <v>11</v>
      </c>
      <c r="E128" s="30" t="s">
        <v>760</v>
      </c>
      <c r="F128" s="38">
        <v>70000</v>
      </c>
      <c r="G128" s="29">
        <v>1</v>
      </c>
    </row>
    <row r="129" spans="3:7" ht="27" thickBot="1">
      <c r="C129" s="29">
        <v>120</v>
      </c>
      <c r="D129" s="29" t="s">
        <v>411</v>
      </c>
      <c r="E129" s="30" t="s">
        <v>761</v>
      </c>
      <c r="F129" s="38">
        <v>70000</v>
      </c>
      <c r="G129" s="29" t="s">
        <v>265</v>
      </c>
    </row>
    <row r="130" spans="3:7" ht="27" thickBot="1">
      <c r="C130" s="29">
        <v>121</v>
      </c>
      <c r="D130" s="29" t="s">
        <v>411</v>
      </c>
      <c r="E130" s="30" t="s">
        <v>762</v>
      </c>
      <c r="F130" s="38">
        <v>70000</v>
      </c>
      <c r="G130" s="29">
        <v>1</v>
      </c>
    </row>
    <row r="131" spans="3:7" ht="39.75" thickBot="1">
      <c r="C131" s="29">
        <v>122</v>
      </c>
      <c r="D131" s="29" t="s">
        <v>26</v>
      </c>
      <c r="E131" s="30" t="s">
        <v>763</v>
      </c>
      <c r="F131" s="38">
        <v>60000</v>
      </c>
      <c r="G131" s="29">
        <v>1</v>
      </c>
    </row>
    <row r="132" spans="3:7" ht="27" thickBot="1">
      <c r="C132" s="29">
        <v>123</v>
      </c>
      <c r="D132" s="29" t="s">
        <v>415</v>
      </c>
      <c r="E132" s="30" t="s">
        <v>764</v>
      </c>
      <c r="F132" s="38">
        <v>60000</v>
      </c>
      <c r="G132" s="29">
        <v>1</v>
      </c>
    </row>
    <row r="133" spans="3:7" ht="27" thickBot="1">
      <c r="C133" s="26">
        <v>124</v>
      </c>
      <c r="D133" s="26" t="s">
        <v>419</v>
      </c>
      <c r="E133" s="27" t="s">
        <v>765</v>
      </c>
      <c r="F133" s="37">
        <v>60000</v>
      </c>
      <c r="G133" s="26">
        <v>1</v>
      </c>
    </row>
    <row r="134" spans="3:7" ht="27" thickBot="1">
      <c r="C134" s="26">
        <v>125</v>
      </c>
      <c r="D134" s="26" t="s">
        <v>418</v>
      </c>
      <c r="E134" s="27" t="s">
        <v>766</v>
      </c>
      <c r="F134" s="37">
        <v>60000</v>
      </c>
      <c r="G134" s="26">
        <v>1</v>
      </c>
    </row>
    <row r="135" spans="3:7" ht="15.75" thickBot="1">
      <c r="C135" s="29">
        <v>126</v>
      </c>
      <c r="D135" s="29" t="s">
        <v>17</v>
      </c>
      <c r="E135" s="30" t="s">
        <v>767</v>
      </c>
      <c r="F135" s="38">
        <v>60000</v>
      </c>
      <c r="G135" s="29">
        <v>1</v>
      </c>
    </row>
    <row r="136" spans="3:7" ht="27" thickBot="1">
      <c r="C136" s="26">
        <v>127</v>
      </c>
      <c r="D136" s="26" t="s">
        <v>412</v>
      </c>
      <c r="E136" s="27" t="s">
        <v>768</v>
      </c>
      <c r="F136" s="37">
        <v>60000</v>
      </c>
      <c r="G136" s="26">
        <v>1</v>
      </c>
    </row>
    <row r="137" spans="3:7" ht="27" thickBot="1">
      <c r="C137" s="29">
        <v>128</v>
      </c>
      <c r="D137" s="29" t="s">
        <v>404</v>
      </c>
      <c r="E137" s="30" t="s">
        <v>769</v>
      </c>
      <c r="F137" s="38">
        <v>60000</v>
      </c>
      <c r="G137" s="29">
        <v>1</v>
      </c>
    </row>
    <row r="138" spans="3:7" ht="27" thickBot="1">
      <c r="C138" s="29">
        <v>129</v>
      </c>
      <c r="D138" s="29" t="s">
        <v>403</v>
      </c>
      <c r="E138" s="30" t="s">
        <v>770</v>
      </c>
      <c r="F138" s="38">
        <v>60000</v>
      </c>
      <c r="G138" s="29">
        <v>1</v>
      </c>
    </row>
    <row r="139" spans="3:7" ht="27" thickBot="1">
      <c r="C139" s="26">
        <v>130</v>
      </c>
      <c r="D139" s="26" t="s">
        <v>411</v>
      </c>
      <c r="E139" s="27" t="s">
        <v>771</v>
      </c>
      <c r="F139" s="37">
        <v>50000</v>
      </c>
      <c r="G139" s="26">
        <v>1</v>
      </c>
    </row>
    <row r="140" spans="3:7" ht="27" thickBot="1">
      <c r="C140" s="29">
        <v>131</v>
      </c>
      <c r="D140" s="29" t="s">
        <v>14</v>
      </c>
      <c r="E140" s="30" t="s">
        <v>772</v>
      </c>
      <c r="F140" s="38">
        <v>55000</v>
      </c>
      <c r="G140" s="29">
        <v>1</v>
      </c>
    </row>
    <row r="141" spans="3:7" ht="27" thickBot="1">
      <c r="C141" s="26">
        <v>132</v>
      </c>
      <c r="D141" s="26" t="s">
        <v>418</v>
      </c>
      <c r="E141" s="27" t="s">
        <v>773</v>
      </c>
      <c r="F141" s="37">
        <v>55000</v>
      </c>
      <c r="G141" s="26">
        <v>1</v>
      </c>
    </row>
    <row r="142" spans="3:7" ht="27" thickBot="1">
      <c r="C142" s="26">
        <v>133</v>
      </c>
      <c r="D142" s="26" t="s">
        <v>389</v>
      </c>
      <c r="E142" s="27" t="s">
        <v>774</v>
      </c>
      <c r="F142" s="37">
        <v>50000</v>
      </c>
      <c r="G142" s="26">
        <v>1</v>
      </c>
    </row>
    <row r="143" spans="3:7" ht="27" thickBot="1">
      <c r="C143" s="29">
        <v>134</v>
      </c>
      <c r="D143" s="29" t="s">
        <v>24</v>
      </c>
      <c r="E143" s="30" t="s">
        <v>775</v>
      </c>
      <c r="F143" s="38">
        <v>50000</v>
      </c>
      <c r="G143" s="29">
        <v>1</v>
      </c>
    </row>
    <row r="144" spans="3:7" ht="27" thickBot="1">
      <c r="C144" s="29">
        <v>135</v>
      </c>
      <c r="D144" s="29" t="s">
        <v>24</v>
      </c>
      <c r="E144" s="30" t="s">
        <v>776</v>
      </c>
      <c r="F144" s="38">
        <v>50000</v>
      </c>
      <c r="G144" s="29">
        <v>1</v>
      </c>
    </row>
    <row r="145" spans="3:7" ht="27" thickBot="1">
      <c r="C145" s="29">
        <v>136</v>
      </c>
      <c r="D145" s="29" t="s">
        <v>29</v>
      </c>
      <c r="E145" s="30" t="s">
        <v>777</v>
      </c>
      <c r="F145" s="38">
        <v>50000</v>
      </c>
      <c r="G145" s="29">
        <v>1</v>
      </c>
    </row>
    <row r="146" spans="3:7" ht="27" thickBot="1">
      <c r="C146" s="26">
        <v>137</v>
      </c>
      <c r="D146" s="26" t="s">
        <v>30</v>
      </c>
      <c r="E146" s="27" t="s">
        <v>778</v>
      </c>
      <c r="F146" s="37">
        <v>45000</v>
      </c>
      <c r="G146" s="26">
        <v>1</v>
      </c>
    </row>
    <row r="147" spans="3:7" ht="15.75" thickBot="1">
      <c r="C147" s="26">
        <v>138</v>
      </c>
      <c r="D147" s="26" t="s">
        <v>408</v>
      </c>
      <c r="E147" s="27" t="s">
        <v>779</v>
      </c>
      <c r="F147" s="37">
        <v>45000</v>
      </c>
      <c r="G147" s="26">
        <v>1</v>
      </c>
    </row>
    <row r="148" spans="3:7" ht="27" thickBot="1">
      <c r="C148" s="29">
        <v>139</v>
      </c>
      <c r="D148" s="29" t="s">
        <v>422</v>
      </c>
      <c r="E148" s="30" t="s">
        <v>780</v>
      </c>
      <c r="F148" s="38">
        <v>45000</v>
      </c>
      <c r="G148" s="29">
        <v>1</v>
      </c>
    </row>
    <row r="149" spans="3:7" ht="27" thickBot="1">
      <c r="C149" s="29">
        <v>140</v>
      </c>
      <c r="D149" s="29" t="s">
        <v>31</v>
      </c>
      <c r="E149" s="30" t="s">
        <v>781</v>
      </c>
      <c r="F149" s="38">
        <v>40000</v>
      </c>
      <c r="G149" s="29">
        <v>1</v>
      </c>
    </row>
    <row r="150" spans="3:7" ht="27" thickBot="1">
      <c r="C150" s="29">
        <v>141</v>
      </c>
      <c r="D150" s="29" t="s">
        <v>424</v>
      </c>
      <c r="E150" s="30" t="s">
        <v>782</v>
      </c>
      <c r="F150" s="38">
        <v>40000</v>
      </c>
      <c r="G150" s="29">
        <v>1</v>
      </c>
    </row>
    <row r="151" spans="3:7" ht="39.75" thickBot="1">
      <c r="C151" s="29">
        <v>142</v>
      </c>
      <c r="D151" s="29" t="s">
        <v>411</v>
      </c>
      <c r="E151" s="30" t="s">
        <v>783</v>
      </c>
      <c r="F151" s="38">
        <v>40000</v>
      </c>
      <c r="G151" s="29" t="s">
        <v>276</v>
      </c>
    </row>
    <row r="152" spans="3:7" ht="27" thickBot="1">
      <c r="C152" s="29">
        <v>143</v>
      </c>
      <c r="D152" s="29" t="s">
        <v>32</v>
      </c>
      <c r="E152" s="30" t="s">
        <v>784</v>
      </c>
      <c r="F152" s="38">
        <v>40000</v>
      </c>
      <c r="G152" s="29">
        <v>1</v>
      </c>
    </row>
    <row r="153" spans="3:7" ht="27" thickBot="1">
      <c r="C153" s="29">
        <v>144</v>
      </c>
      <c r="D153" s="29" t="s">
        <v>32</v>
      </c>
      <c r="E153" s="30" t="s">
        <v>785</v>
      </c>
      <c r="F153" s="38">
        <v>40000</v>
      </c>
      <c r="G153" s="29">
        <v>1</v>
      </c>
    </row>
    <row r="154" spans="3:7" ht="27" thickBot="1">
      <c r="C154" s="29">
        <v>145</v>
      </c>
      <c r="D154" s="29" t="s">
        <v>425</v>
      </c>
      <c r="E154" s="30" t="s">
        <v>786</v>
      </c>
      <c r="F154" s="38">
        <v>40000</v>
      </c>
      <c r="G154" s="29">
        <v>1</v>
      </c>
    </row>
    <row r="155" spans="3:7" ht="27" thickBot="1">
      <c r="C155" s="29">
        <v>146</v>
      </c>
      <c r="D155" s="29" t="s">
        <v>422</v>
      </c>
      <c r="E155" s="30" t="s">
        <v>787</v>
      </c>
      <c r="F155" s="38">
        <v>40000</v>
      </c>
      <c r="G155" s="29">
        <v>1</v>
      </c>
    </row>
    <row r="156" spans="3:7" ht="90.75" thickBot="1">
      <c r="C156" s="26">
        <v>147</v>
      </c>
      <c r="D156" s="26" t="s">
        <v>389</v>
      </c>
      <c r="E156" s="27" t="s">
        <v>788</v>
      </c>
      <c r="F156" s="37">
        <v>35000</v>
      </c>
      <c r="G156" s="26">
        <v>1</v>
      </c>
    </row>
    <row r="157" spans="3:7" ht="27" thickBot="1">
      <c r="C157" s="26">
        <v>148</v>
      </c>
      <c r="D157" s="26" t="s">
        <v>408</v>
      </c>
      <c r="E157" s="27" t="s">
        <v>789</v>
      </c>
      <c r="F157" s="37">
        <v>35000</v>
      </c>
      <c r="G157" s="26">
        <v>1</v>
      </c>
    </row>
    <row r="158" spans="3:7" ht="27" thickBot="1">
      <c r="C158" s="29">
        <v>149</v>
      </c>
      <c r="D158" s="29" t="s">
        <v>422</v>
      </c>
      <c r="E158" s="30" t="s">
        <v>790</v>
      </c>
      <c r="F158" s="38">
        <v>35000</v>
      </c>
      <c r="G158" s="29">
        <v>1</v>
      </c>
    </row>
    <row r="159" spans="3:7" ht="15.75" thickBot="1">
      <c r="C159" s="26">
        <v>150</v>
      </c>
      <c r="D159" s="26" t="s">
        <v>33</v>
      </c>
      <c r="E159" s="27" t="s">
        <v>791</v>
      </c>
      <c r="F159" s="37">
        <v>35000</v>
      </c>
      <c r="G159" s="26">
        <v>1</v>
      </c>
    </row>
    <row r="160" spans="3:7" ht="27" thickBot="1">
      <c r="C160" s="29">
        <v>151</v>
      </c>
      <c r="D160" s="29" t="s">
        <v>405</v>
      </c>
      <c r="E160" s="30" t="s">
        <v>792</v>
      </c>
      <c r="F160" s="38">
        <v>35000</v>
      </c>
      <c r="G160" s="29">
        <v>1</v>
      </c>
    </row>
    <row r="161" spans="3:7" ht="15.75" thickBot="1">
      <c r="C161" s="29">
        <v>152</v>
      </c>
      <c r="D161" s="29" t="s">
        <v>417</v>
      </c>
      <c r="E161" s="30" t="s">
        <v>793</v>
      </c>
      <c r="F161" s="38">
        <v>35000</v>
      </c>
      <c r="G161" s="29">
        <v>1</v>
      </c>
    </row>
    <row r="162" spans="3:7" ht="27" thickBot="1">
      <c r="C162" s="29">
        <v>153</v>
      </c>
      <c r="D162" s="29" t="s">
        <v>417</v>
      </c>
      <c r="E162" s="30" t="s">
        <v>794</v>
      </c>
      <c r="F162" s="38">
        <v>35000</v>
      </c>
      <c r="G162" s="29">
        <v>1</v>
      </c>
    </row>
    <row r="163" spans="3:7" ht="27" thickBot="1">
      <c r="C163" s="26">
        <v>154</v>
      </c>
      <c r="D163" s="26" t="s">
        <v>418</v>
      </c>
      <c r="E163" s="27" t="s">
        <v>795</v>
      </c>
      <c r="F163" s="37">
        <v>35000</v>
      </c>
      <c r="G163" s="26">
        <v>1</v>
      </c>
    </row>
    <row r="164" spans="3:7" ht="27" thickBot="1">
      <c r="C164" s="29">
        <v>155</v>
      </c>
      <c r="D164" s="29" t="s">
        <v>34</v>
      </c>
      <c r="E164" s="30" t="s">
        <v>796</v>
      </c>
      <c r="F164" s="38">
        <v>35000</v>
      </c>
      <c r="G164" s="29">
        <v>1</v>
      </c>
    </row>
    <row r="165" spans="3:7" ht="27" thickBot="1">
      <c r="C165" s="29">
        <v>156</v>
      </c>
      <c r="D165" s="29" t="s">
        <v>404</v>
      </c>
      <c r="E165" s="30" t="s">
        <v>797</v>
      </c>
      <c r="F165" s="38">
        <v>35000</v>
      </c>
      <c r="G165" s="29">
        <v>1</v>
      </c>
    </row>
    <row r="166" spans="3:7" ht="27" thickBot="1">
      <c r="C166" s="29">
        <v>157</v>
      </c>
      <c r="D166" s="29" t="s">
        <v>11</v>
      </c>
      <c r="E166" s="30" t="s">
        <v>798</v>
      </c>
      <c r="F166" s="38">
        <v>35000</v>
      </c>
      <c r="G166" s="29">
        <v>1</v>
      </c>
    </row>
    <row r="167" spans="3:7" ht="27" thickBot="1">
      <c r="C167" s="26">
        <v>158</v>
      </c>
      <c r="D167" s="26" t="s">
        <v>13</v>
      </c>
      <c r="E167" s="27" t="s">
        <v>799</v>
      </c>
      <c r="F167" s="37">
        <v>33900</v>
      </c>
      <c r="G167" s="26">
        <v>1</v>
      </c>
    </row>
    <row r="168" spans="3:7" ht="27" thickBot="1">
      <c r="C168" s="29">
        <v>159</v>
      </c>
      <c r="D168" s="29" t="s">
        <v>24</v>
      </c>
      <c r="E168" s="30" t="s">
        <v>800</v>
      </c>
      <c r="F168" s="38">
        <v>30000</v>
      </c>
      <c r="G168" s="29">
        <v>1</v>
      </c>
    </row>
    <row r="169" spans="3:7" ht="39.75" thickBot="1">
      <c r="C169" s="26">
        <v>160</v>
      </c>
      <c r="D169" s="26" t="s">
        <v>389</v>
      </c>
      <c r="E169" s="27" t="s">
        <v>801</v>
      </c>
      <c r="F169" s="37">
        <v>30000</v>
      </c>
      <c r="G169" s="26">
        <v>1</v>
      </c>
    </row>
    <row r="170" spans="3:7" ht="27" thickBot="1">
      <c r="C170" s="29">
        <v>161</v>
      </c>
      <c r="D170" s="29" t="s">
        <v>424</v>
      </c>
      <c r="E170" s="30" t="s">
        <v>802</v>
      </c>
      <c r="F170" s="38">
        <v>30000</v>
      </c>
      <c r="G170" s="29">
        <v>1</v>
      </c>
    </row>
    <row r="171" spans="3:7" ht="27" thickBot="1">
      <c r="C171" s="26">
        <v>162</v>
      </c>
      <c r="D171" s="26" t="s">
        <v>418</v>
      </c>
      <c r="E171" s="27" t="s">
        <v>803</v>
      </c>
      <c r="F171" s="37">
        <v>30000</v>
      </c>
      <c r="G171" s="26">
        <v>1</v>
      </c>
    </row>
    <row r="172" spans="3:7" ht="27" thickBot="1">
      <c r="C172" s="26">
        <v>163</v>
      </c>
      <c r="D172" s="26" t="s">
        <v>418</v>
      </c>
      <c r="E172" s="27" t="s">
        <v>804</v>
      </c>
      <c r="F172" s="37">
        <v>30000</v>
      </c>
      <c r="G172" s="26">
        <v>1</v>
      </c>
    </row>
    <row r="173" spans="3:7" ht="27" thickBot="1">
      <c r="C173" s="26">
        <v>164</v>
      </c>
      <c r="D173" s="26" t="s">
        <v>419</v>
      </c>
      <c r="E173" s="30" t="s">
        <v>805</v>
      </c>
      <c r="F173" s="38">
        <v>30000</v>
      </c>
      <c r="G173" s="29">
        <v>1</v>
      </c>
    </row>
    <row r="174" spans="3:7" ht="27" thickBot="1">
      <c r="C174" s="29">
        <v>165</v>
      </c>
      <c r="D174" s="29" t="s">
        <v>22</v>
      </c>
      <c r="E174" s="30" t="s">
        <v>806</v>
      </c>
      <c r="F174" s="38">
        <v>30000</v>
      </c>
      <c r="G174" s="29">
        <v>1</v>
      </c>
    </row>
    <row r="175" spans="3:7" ht="27" thickBot="1">
      <c r="C175" s="29">
        <v>166</v>
      </c>
      <c r="D175" s="29" t="s">
        <v>15</v>
      </c>
      <c r="E175" s="30" t="s">
        <v>807</v>
      </c>
      <c r="F175" s="38">
        <v>30000</v>
      </c>
      <c r="G175" s="29">
        <v>1</v>
      </c>
    </row>
    <row r="176" spans="3:7" ht="27" thickBot="1">
      <c r="C176" s="29">
        <v>167</v>
      </c>
      <c r="D176" s="29" t="s">
        <v>21</v>
      </c>
      <c r="E176" s="30" t="s">
        <v>808</v>
      </c>
      <c r="F176" s="38">
        <v>30000</v>
      </c>
      <c r="G176" s="29">
        <v>1</v>
      </c>
    </row>
    <row r="177" spans="3:7" ht="27" thickBot="1">
      <c r="C177" s="29">
        <v>168</v>
      </c>
      <c r="D177" s="29" t="s">
        <v>400</v>
      </c>
      <c r="E177" s="30" t="s">
        <v>809</v>
      </c>
      <c r="F177" s="38">
        <v>30000</v>
      </c>
      <c r="G177" s="29">
        <v>1</v>
      </c>
    </row>
    <row r="178" spans="3:7" ht="27" thickBot="1">
      <c r="C178" s="26">
        <v>169</v>
      </c>
      <c r="D178" s="26" t="s">
        <v>410</v>
      </c>
      <c r="E178" s="27" t="s">
        <v>810</v>
      </c>
      <c r="F178" s="37">
        <v>29200</v>
      </c>
      <c r="G178" s="26">
        <v>1</v>
      </c>
    </row>
    <row r="179" spans="3:7" ht="27" thickBot="1">
      <c r="C179" s="29">
        <v>170</v>
      </c>
      <c r="D179" s="29" t="s">
        <v>35</v>
      </c>
      <c r="E179" s="30" t="s">
        <v>811</v>
      </c>
      <c r="F179" s="38">
        <v>28000</v>
      </c>
      <c r="G179" s="29">
        <v>1</v>
      </c>
    </row>
    <row r="180" spans="3:7" ht="27" thickBot="1">
      <c r="C180" s="29">
        <v>171</v>
      </c>
      <c r="D180" s="29" t="s">
        <v>27</v>
      </c>
      <c r="E180" s="30" t="s">
        <v>551</v>
      </c>
      <c r="F180" s="38">
        <v>25000</v>
      </c>
      <c r="G180" s="29">
        <v>1</v>
      </c>
    </row>
    <row r="181" spans="3:7" ht="52.5" thickBot="1">
      <c r="C181" s="26">
        <v>172</v>
      </c>
      <c r="D181" s="26" t="s">
        <v>390</v>
      </c>
      <c r="E181" s="27" t="s">
        <v>552</v>
      </c>
      <c r="F181" s="37">
        <v>25000</v>
      </c>
      <c r="G181" s="26" t="s">
        <v>265</v>
      </c>
    </row>
    <row r="182" spans="3:7" ht="27" thickBot="1">
      <c r="C182" s="26">
        <v>173</v>
      </c>
      <c r="D182" s="26" t="s">
        <v>418</v>
      </c>
      <c r="E182" s="27" t="s">
        <v>553</v>
      </c>
      <c r="F182" s="37">
        <v>25000</v>
      </c>
      <c r="G182" s="26">
        <v>1</v>
      </c>
    </row>
    <row r="183" spans="3:7" ht="27" thickBot="1">
      <c r="C183" s="26">
        <v>174</v>
      </c>
      <c r="D183" s="26" t="s">
        <v>418</v>
      </c>
      <c r="E183" s="27" t="s">
        <v>554</v>
      </c>
      <c r="F183" s="37">
        <v>25000</v>
      </c>
      <c r="G183" s="26">
        <v>1</v>
      </c>
    </row>
    <row r="184" spans="3:7" ht="27" thickBot="1">
      <c r="C184" s="26">
        <v>175</v>
      </c>
      <c r="D184" s="26" t="s">
        <v>418</v>
      </c>
      <c r="E184" s="27" t="s">
        <v>555</v>
      </c>
      <c r="F184" s="37">
        <v>20000</v>
      </c>
      <c r="G184" s="26">
        <v>1</v>
      </c>
    </row>
    <row r="185" spans="3:7" ht="27" thickBot="1">
      <c r="C185" s="26">
        <v>176</v>
      </c>
      <c r="D185" s="26" t="s">
        <v>412</v>
      </c>
      <c r="E185" s="27" t="s">
        <v>556</v>
      </c>
      <c r="F185" s="37">
        <v>20000</v>
      </c>
      <c r="G185" s="26">
        <v>1</v>
      </c>
    </row>
    <row r="186" spans="3:7" ht="15.75" thickBot="1">
      <c r="C186" s="29">
        <v>177</v>
      </c>
      <c r="D186" s="29" t="s">
        <v>412</v>
      </c>
      <c r="E186" s="30" t="s">
        <v>557</v>
      </c>
      <c r="F186" s="38">
        <v>20000</v>
      </c>
      <c r="G186" s="29">
        <v>1</v>
      </c>
    </row>
    <row r="187" spans="3:7" ht="27" thickBot="1">
      <c r="C187" s="28">
        <v>178</v>
      </c>
      <c r="D187" s="28" t="s">
        <v>408</v>
      </c>
      <c r="E187" s="27" t="s">
        <v>558</v>
      </c>
      <c r="F187" s="37">
        <v>20000</v>
      </c>
      <c r="G187" s="26">
        <v>1</v>
      </c>
    </row>
    <row r="188" spans="3:7" ht="27" thickBot="1">
      <c r="C188" s="29">
        <v>179</v>
      </c>
      <c r="D188" s="29" t="s">
        <v>407</v>
      </c>
      <c r="E188" s="30" t="s">
        <v>559</v>
      </c>
      <c r="F188" s="38">
        <v>20000</v>
      </c>
      <c r="G188" s="29">
        <v>1</v>
      </c>
    </row>
    <row r="189" spans="3:7" ht="15.75" thickBot="1">
      <c r="C189" s="28">
        <v>180</v>
      </c>
      <c r="D189" s="28" t="s">
        <v>33</v>
      </c>
      <c r="E189" s="27" t="s">
        <v>560</v>
      </c>
      <c r="F189" s="37">
        <v>20000</v>
      </c>
      <c r="G189" s="26">
        <v>1</v>
      </c>
    </row>
    <row r="190" spans="3:7" ht="27" thickBot="1">
      <c r="C190" s="29">
        <v>181</v>
      </c>
      <c r="D190" s="29" t="s">
        <v>5</v>
      </c>
      <c r="E190" s="30" t="s">
        <v>561</v>
      </c>
      <c r="F190" s="38">
        <v>20000</v>
      </c>
      <c r="G190" s="29">
        <v>1</v>
      </c>
    </row>
    <row r="191" spans="3:7" ht="27" thickBot="1">
      <c r="C191" s="29">
        <v>182</v>
      </c>
      <c r="D191" s="29" t="s">
        <v>394</v>
      </c>
      <c r="E191" s="30" t="s">
        <v>562</v>
      </c>
      <c r="F191" s="38">
        <v>15000</v>
      </c>
      <c r="G191" s="29"/>
    </row>
    <row r="192" spans="3:7" ht="52.5" thickBot="1">
      <c r="C192" s="26">
        <v>183</v>
      </c>
      <c r="D192" s="26" t="s">
        <v>390</v>
      </c>
      <c r="E192" s="27" t="s">
        <v>563</v>
      </c>
      <c r="F192" s="37">
        <v>15000</v>
      </c>
      <c r="G192" s="26">
        <v>1</v>
      </c>
    </row>
    <row r="193" spans="3:7" ht="27" thickBot="1">
      <c r="C193" s="29">
        <v>184</v>
      </c>
      <c r="D193" s="29" t="s">
        <v>28</v>
      </c>
      <c r="E193" s="30" t="s">
        <v>564</v>
      </c>
      <c r="F193" s="38">
        <v>15000</v>
      </c>
      <c r="G193" s="29">
        <v>1</v>
      </c>
    </row>
    <row r="194" spans="3:7" ht="27" thickBot="1">
      <c r="C194" s="29">
        <v>185</v>
      </c>
      <c r="D194" s="29" t="s">
        <v>404</v>
      </c>
      <c r="E194" s="30" t="s">
        <v>565</v>
      </c>
      <c r="F194" s="38">
        <v>15000</v>
      </c>
      <c r="G194" s="29">
        <v>1</v>
      </c>
    </row>
    <row r="195" spans="3:7" ht="27" thickBot="1">
      <c r="C195" s="29">
        <v>186</v>
      </c>
      <c r="D195" s="29" t="s">
        <v>35</v>
      </c>
      <c r="E195" s="30" t="s">
        <v>566</v>
      </c>
      <c r="F195" s="38">
        <v>14000</v>
      </c>
      <c r="G195" s="29">
        <v>1</v>
      </c>
    </row>
    <row r="196" spans="3:7" ht="39.75" thickBot="1">
      <c r="C196" s="26">
        <v>187</v>
      </c>
      <c r="D196" s="26" t="s">
        <v>389</v>
      </c>
      <c r="E196" s="27" t="s">
        <v>567</v>
      </c>
      <c r="F196" s="37">
        <v>9000</v>
      </c>
      <c r="G196" s="26">
        <v>1</v>
      </c>
    </row>
    <row r="197" spans="3:7" ht="39.75" thickBot="1">
      <c r="C197" s="26">
        <v>188</v>
      </c>
      <c r="D197" s="26" t="s">
        <v>389</v>
      </c>
      <c r="E197" s="27" t="s">
        <v>568</v>
      </c>
      <c r="F197" s="37">
        <v>8000</v>
      </c>
      <c r="G197" s="26">
        <v>1</v>
      </c>
    </row>
  </sheetData>
  <sheetProtection/>
  <mergeCells count="5">
    <mergeCell ref="C2:F2"/>
    <mergeCell ref="C4:H4"/>
    <mergeCell ref="C7:C9"/>
    <mergeCell ref="E7:E9"/>
    <mergeCell ref="F7:F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C3:H32"/>
  <sheetViews>
    <sheetView zoomScale="80" zoomScaleNormal="80" zoomScalePageLayoutView="0" workbookViewId="0" topLeftCell="A16">
      <selection activeCell="E17" sqref="E17"/>
    </sheetView>
  </sheetViews>
  <sheetFormatPr defaultColWidth="9.140625" defaultRowHeight="15"/>
  <cols>
    <col min="3" max="3" width="7.00390625" style="0" bestFit="1" customWidth="1"/>
    <col min="4" max="4" width="14.00390625" style="0" customWidth="1"/>
    <col min="5" max="5" width="38.8515625" style="0" customWidth="1"/>
    <col min="6" max="6" width="28.140625" style="44" customWidth="1"/>
    <col min="7" max="7" width="14.57421875" style="0" customWidth="1"/>
    <col min="8" max="8" width="7.57421875" style="0" customWidth="1"/>
  </cols>
  <sheetData>
    <row r="3" spans="3:8" s="1" customFormat="1" ht="18.75">
      <c r="C3" s="238" t="s">
        <v>426</v>
      </c>
      <c r="D3" s="238"/>
      <c r="E3" s="238"/>
      <c r="F3" s="238"/>
      <c r="G3" s="22"/>
      <c r="H3" s="22"/>
    </row>
    <row r="4" s="1" customFormat="1" ht="15">
      <c r="F4" s="104"/>
    </row>
    <row r="5" spans="3:8" s="1" customFormat="1" ht="15.75">
      <c r="C5" s="240" t="s">
        <v>37</v>
      </c>
      <c r="D5" s="240"/>
      <c r="E5" s="240"/>
      <c r="F5" s="240"/>
      <c r="G5" s="240"/>
      <c r="H5" s="240"/>
    </row>
    <row r="6" spans="3:8" s="47" customFormat="1" ht="15.75">
      <c r="C6" s="48"/>
      <c r="D6" s="48"/>
      <c r="E6" s="48"/>
      <c r="F6" s="154"/>
      <c r="G6" s="48"/>
      <c r="H6" s="48"/>
    </row>
    <row r="7" spans="3:8" s="47" customFormat="1" ht="16.5" thickBot="1">
      <c r="C7" s="48"/>
      <c r="D7" s="48"/>
      <c r="E7" s="48"/>
      <c r="F7" s="154"/>
      <c r="G7" s="48"/>
      <c r="H7" s="48"/>
    </row>
    <row r="8" spans="3:7" ht="26.25">
      <c r="C8" s="260" t="s">
        <v>258</v>
      </c>
      <c r="D8" s="262" t="s">
        <v>388</v>
      </c>
      <c r="E8" s="262" t="s">
        <v>259</v>
      </c>
      <c r="F8" s="234" t="s">
        <v>391</v>
      </c>
      <c r="G8" s="165" t="s">
        <v>572</v>
      </c>
    </row>
    <row r="9" spans="3:7" ht="15">
      <c r="C9" s="261"/>
      <c r="D9" s="233" t="s">
        <v>388</v>
      </c>
      <c r="E9" s="233"/>
      <c r="F9" s="235"/>
      <c r="G9" s="166" t="s">
        <v>573</v>
      </c>
    </row>
    <row r="10" spans="3:7" ht="39" customHeight="1">
      <c r="C10" s="167">
        <v>1</v>
      </c>
      <c r="D10" s="155" t="s">
        <v>421</v>
      </c>
      <c r="E10" s="156" t="s">
        <v>3</v>
      </c>
      <c r="F10" s="161">
        <v>10000000</v>
      </c>
      <c r="G10" s="168">
        <v>1</v>
      </c>
    </row>
    <row r="11" spans="3:7" ht="39" customHeight="1">
      <c r="C11" s="167">
        <v>2</v>
      </c>
      <c r="D11" s="155" t="s">
        <v>421</v>
      </c>
      <c r="E11" s="156" t="s">
        <v>4</v>
      </c>
      <c r="F11" s="161">
        <v>20000000</v>
      </c>
      <c r="G11" s="168">
        <v>2</v>
      </c>
    </row>
    <row r="12" spans="3:7" ht="77.25">
      <c r="C12" s="169">
        <v>3</v>
      </c>
      <c r="D12" s="162" t="s">
        <v>390</v>
      </c>
      <c r="E12" s="163" t="s">
        <v>574</v>
      </c>
      <c r="F12" s="164">
        <v>28000000</v>
      </c>
      <c r="G12" s="170" t="s">
        <v>265</v>
      </c>
    </row>
    <row r="13" spans="3:7" ht="77.25">
      <c r="C13" s="169">
        <v>4</v>
      </c>
      <c r="D13" s="162" t="s">
        <v>390</v>
      </c>
      <c r="E13" s="163" t="s">
        <v>575</v>
      </c>
      <c r="F13" s="164">
        <v>20000000</v>
      </c>
      <c r="G13" s="170" t="s">
        <v>265</v>
      </c>
    </row>
    <row r="14" spans="3:7" ht="26.25">
      <c r="C14" s="167">
        <v>5</v>
      </c>
      <c r="D14" s="155" t="s">
        <v>402</v>
      </c>
      <c r="E14" s="156" t="s">
        <v>576</v>
      </c>
      <c r="F14" s="161">
        <v>15000000</v>
      </c>
      <c r="G14" s="171" t="s">
        <v>265</v>
      </c>
    </row>
    <row r="15" spans="3:7" ht="51.75">
      <c r="C15" s="169">
        <v>6</v>
      </c>
      <c r="D15" s="162" t="s">
        <v>412</v>
      </c>
      <c r="E15" s="163" t="s">
        <v>577</v>
      </c>
      <c r="F15" s="164">
        <v>10500000</v>
      </c>
      <c r="G15" s="170" t="s">
        <v>265</v>
      </c>
    </row>
    <row r="16" spans="3:7" ht="39">
      <c r="C16" s="169">
        <v>7</v>
      </c>
      <c r="D16" s="162" t="s">
        <v>390</v>
      </c>
      <c r="E16" s="163" t="s">
        <v>578</v>
      </c>
      <c r="F16" s="164">
        <v>8900000</v>
      </c>
      <c r="G16" s="170" t="s">
        <v>265</v>
      </c>
    </row>
    <row r="17" spans="3:7" ht="26.25">
      <c r="C17" s="167">
        <v>8</v>
      </c>
      <c r="D17" s="155" t="s">
        <v>394</v>
      </c>
      <c r="E17" s="156" t="s">
        <v>996</v>
      </c>
      <c r="F17" s="157">
        <v>2000000</v>
      </c>
      <c r="G17" s="168">
        <v>1</v>
      </c>
    </row>
    <row r="18" spans="3:7" ht="26.25">
      <c r="C18" s="167">
        <v>9</v>
      </c>
      <c r="D18" s="155" t="s">
        <v>394</v>
      </c>
      <c r="E18" s="156" t="s">
        <v>997</v>
      </c>
      <c r="F18" s="157">
        <v>2000000</v>
      </c>
      <c r="G18" s="168">
        <v>2</v>
      </c>
    </row>
    <row r="19" spans="3:7" ht="64.5">
      <c r="C19" s="169">
        <v>10</v>
      </c>
      <c r="D19" s="162" t="s">
        <v>390</v>
      </c>
      <c r="E19" s="163" t="s">
        <v>579</v>
      </c>
      <c r="F19" s="164">
        <v>3800000</v>
      </c>
      <c r="G19" s="170" t="s">
        <v>265</v>
      </c>
    </row>
    <row r="20" spans="3:7" ht="26.25">
      <c r="C20" s="167">
        <v>11</v>
      </c>
      <c r="D20" s="155" t="s">
        <v>390</v>
      </c>
      <c r="E20" s="156" t="s">
        <v>580</v>
      </c>
      <c r="F20" s="161">
        <v>3000000</v>
      </c>
      <c r="G20" s="171">
        <v>1</v>
      </c>
    </row>
    <row r="21" spans="3:7" ht="51.75">
      <c r="C21" s="167">
        <v>12</v>
      </c>
      <c r="D21" s="155" t="s">
        <v>398</v>
      </c>
      <c r="E21" s="156" t="s">
        <v>581</v>
      </c>
      <c r="F21" s="161" t="s">
        <v>1000</v>
      </c>
      <c r="G21" s="171">
        <v>1</v>
      </c>
    </row>
    <row r="22" spans="3:7" ht="39">
      <c r="C22" s="167">
        <v>13</v>
      </c>
      <c r="D22" s="155" t="s">
        <v>389</v>
      </c>
      <c r="E22" s="156" t="s">
        <v>582</v>
      </c>
      <c r="F22" s="161">
        <v>2325000</v>
      </c>
      <c r="G22" s="171">
        <v>1</v>
      </c>
    </row>
    <row r="23" spans="3:7" ht="26.25">
      <c r="C23" s="167">
        <v>14</v>
      </c>
      <c r="D23" s="155" t="s">
        <v>401</v>
      </c>
      <c r="E23" s="156" t="s">
        <v>583</v>
      </c>
      <c r="F23" s="161">
        <v>2196209</v>
      </c>
      <c r="G23" s="171">
        <v>1</v>
      </c>
    </row>
    <row r="24" spans="3:7" ht="90">
      <c r="C24" s="167">
        <v>15</v>
      </c>
      <c r="D24" s="155" t="s">
        <v>389</v>
      </c>
      <c r="E24" s="156" t="s">
        <v>584</v>
      </c>
      <c r="F24" s="161">
        <v>1650000</v>
      </c>
      <c r="G24" s="171">
        <v>1</v>
      </c>
    </row>
    <row r="25" spans="3:7" ht="15">
      <c r="C25" s="169">
        <v>16</v>
      </c>
      <c r="D25" s="162" t="s">
        <v>998</v>
      </c>
      <c r="E25" s="163" t="s">
        <v>585</v>
      </c>
      <c r="F25" s="164">
        <v>560000</v>
      </c>
      <c r="G25" s="170">
        <v>1</v>
      </c>
    </row>
    <row r="26" spans="3:7" ht="51.75">
      <c r="C26" s="167">
        <v>17</v>
      </c>
      <c r="D26" s="155" t="s">
        <v>389</v>
      </c>
      <c r="E26" s="156" t="s">
        <v>586</v>
      </c>
      <c r="F26" s="161" t="s">
        <v>587</v>
      </c>
      <c r="G26" s="171">
        <v>1</v>
      </c>
    </row>
    <row r="27" spans="3:7" ht="39">
      <c r="C27" s="167">
        <v>18</v>
      </c>
      <c r="D27" s="155" t="s">
        <v>389</v>
      </c>
      <c r="E27" s="156" t="s">
        <v>588</v>
      </c>
      <c r="F27" s="161">
        <v>500000</v>
      </c>
      <c r="G27" s="171">
        <v>1</v>
      </c>
    </row>
    <row r="28" spans="3:7" ht="15">
      <c r="C28" s="167">
        <v>19</v>
      </c>
      <c r="D28" s="155" t="s">
        <v>399</v>
      </c>
      <c r="E28" s="156" t="s">
        <v>589</v>
      </c>
      <c r="F28" s="161">
        <v>400000</v>
      </c>
      <c r="G28" s="171">
        <v>1</v>
      </c>
    </row>
    <row r="29" spans="3:7" ht="51.75">
      <c r="C29" s="169">
        <v>20</v>
      </c>
      <c r="D29" s="162" t="s">
        <v>389</v>
      </c>
      <c r="E29" s="163" t="s">
        <v>590</v>
      </c>
      <c r="F29" s="164">
        <v>225000</v>
      </c>
      <c r="G29" s="170">
        <v>1</v>
      </c>
    </row>
    <row r="30" spans="3:7" ht="51.75">
      <c r="C30" s="167">
        <v>21</v>
      </c>
      <c r="D30" s="155" t="s">
        <v>389</v>
      </c>
      <c r="E30" s="156" t="s">
        <v>0</v>
      </c>
      <c r="F30" s="161" t="s">
        <v>482</v>
      </c>
      <c r="G30" s="171">
        <v>1</v>
      </c>
    </row>
    <row r="31" spans="3:7" ht="26.25">
      <c r="C31" s="167">
        <v>22</v>
      </c>
      <c r="D31" s="155" t="s">
        <v>401</v>
      </c>
      <c r="E31" s="156" t="s">
        <v>1</v>
      </c>
      <c r="F31" s="161" t="s">
        <v>2</v>
      </c>
      <c r="G31" s="171" t="s">
        <v>265</v>
      </c>
    </row>
    <row r="32" spans="3:7" ht="65.25" thickBot="1">
      <c r="C32" s="158">
        <v>23</v>
      </c>
      <c r="D32" s="159" t="s">
        <v>394</v>
      </c>
      <c r="E32" s="160" t="s">
        <v>999</v>
      </c>
      <c r="F32" s="172">
        <v>60000</v>
      </c>
      <c r="G32" s="173" t="s">
        <v>265</v>
      </c>
    </row>
  </sheetData>
  <sheetProtection/>
  <mergeCells count="6">
    <mergeCell ref="C8:C9"/>
    <mergeCell ref="E8:E9"/>
    <mergeCell ref="F8:F9"/>
    <mergeCell ref="C3:F3"/>
    <mergeCell ref="C5:H5"/>
    <mergeCell ref="D8:D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dc:creator>
  <cp:keywords/>
  <dc:description/>
  <cp:lastModifiedBy>Danut</cp:lastModifiedBy>
  <dcterms:created xsi:type="dcterms:W3CDTF">2007-03-26T08:28:01Z</dcterms:created>
  <dcterms:modified xsi:type="dcterms:W3CDTF">2010-09-01T06:02:26Z</dcterms:modified>
  <cp:category/>
  <cp:version/>
  <cp:contentType/>
  <cp:contentStatus/>
</cp:coreProperties>
</file>